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LaurenHelms\Dropbox (TCHC)\TCHC Team Folder\coc planning\ESG\FY19 TDHCA ESG\Application Materials\"/>
    </mc:Choice>
  </mc:AlternateContent>
  <xr:revisionPtr revIDLastSave="0" documentId="13_ncr:1_{8B1FB6D4-1E9B-4BDC-9016-684841FEC9E4}" xr6:coauthVersionLast="43" xr6:coauthVersionMax="43" xr10:uidLastSave="{00000000-0000-0000-0000-000000000000}"/>
  <bookViews>
    <workbookView xWindow="-108" yWindow="-108" windowWidth="23256" windowHeight="12576" tabRatio="806" firstSheet="3" activeTab="8" xr2:uid="{00000000-000D-0000-FFFF-FFFF00000000}"/>
  </bookViews>
  <sheets>
    <sheet name="HIDE VLOOKUP TABLES" sheetId="9" state="hidden" r:id="rId1"/>
    <sheet name="2-1 Homeless Participation" sheetId="1" r:id="rId2"/>
    <sheet name="2-2 Org Experience" sheetId="2" r:id="rId3"/>
    <sheet name="2-3 Prior Expenditures" sheetId="10" r:id="rId4"/>
    <sheet name="2-4 Previous ESG Outcome" sheetId="11" r:id="rId5"/>
    <sheet name="2-5 Monitoring Results" sheetId="5" r:id="rId6"/>
    <sheet name="2-6 Priority Communities" sheetId="6" r:id="rId7"/>
    <sheet name="2-7 Unserved Areas" sheetId="7" r:id="rId8"/>
    <sheet name="2-8 Checklist and Score" sheetId="8" r:id="rId9"/>
    <sheet name="ScoringData" sheetId="12" state="hidden" r:id="rId10"/>
    <sheet name="OrgEXpData" sheetId="13" state="hidden" r:id="rId11"/>
    <sheet name="Countiesserved" sheetId="14" state="hidden" r:id="rId12"/>
  </sheets>
  <externalReferences>
    <externalReference r:id="rId13"/>
    <externalReference r:id="rId14"/>
    <externalReference r:id="rId15"/>
  </externalReferences>
  <definedNames>
    <definedName name="ApplicantOther" localSheetId="1">[1]Lists!$A$30:$A$31</definedName>
    <definedName name="ApplicantOther" localSheetId="2">[1]Lists!$A$30:$A$31</definedName>
    <definedName name="ApplicantOther" localSheetId="3">[1]Lists!$A$30:$A$31</definedName>
    <definedName name="ApplicantOther" localSheetId="4">[1]Lists!$A$30:$A$31</definedName>
    <definedName name="ApplicantOther" localSheetId="5">[1]Lists!$A$30:$A$31</definedName>
    <definedName name="ApplicantOther" localSheetId="6">[2]Lists!$A$30:$A$31</definedName>
    <definedName name="ApplicantOther" localSheetId="7">[2]Lists!$A$30:$A$31</definedName>
    <definedName name="Counties" localSheetId="1">[1]Lists!$A$35:$A$288</definedName>
    <definedName name="Counties" localSheetId="2">[1]Lists!$A$35:$A$288</definedName>
    <definedName name="Counties" localSheetId="3">[1]Lists!$A$35:$A$288</definedName>
    <definedName name="Counties" localSheetId="4">[1]Lists!$A$35:$A$288</definedName>
    <definedName name="Counties" localSheetId="5">[1]Lists!$A$35:$A$288</definedName>
    <definedName name="Counties" localSheetId="6">[2]Lists!$A$35:$A$288</definedName>
    <definedName name="Counties" localSheetId="7">[2]Lists!$A$35:$A$288</definedName>
    <definedName name="Daynbr" localSheetId="1">[1]Lists!$A$307:$A$337</definedName>
    <definedName name="Daynbr" localSheetId="2">[1]Lists!$A$307:$A$337</definedName>
    <definedName name="Daynbr" localSheetId="3">[1]Lists!$A$307:$A$337</definedName>
    <definedName name="Daynbr" localSheetId="4">[1]Lists!$A$307:$A$337</definedName>
    <definedName name="Daynbr" localSheetId="5">[1]Lists!$A$307:$A$337</definedName>
    <definedName name="Daynbr">[3]Lists!$A$307:$A$337</definedName>
    <definedName name="FYDays">[2]Lists!$A$307:$A$337</definedName>
    <definedName name="Months" localSheetId="1">[1]Lists!$A$291:$A$302</definedName>
    <definedName name="Months" localSheetId="2">[1]Lists!$A$291:$A$302</definedName>
    <definedName name="Months" localSheetId="3">[1]Lists!$A$291:$A$302</definedName>
    <definedName name="Months" localSheetId="4">[1]Lists!$A$291:$A$302</definedName>
    <definedName name="Months" localSheetId="5">[1]Lists!$A$291:$A$302</definedName>
    <definedName name="Months" localSheetId="6">[2]Lists!$A$291:$A$302</definedName>
    <definedName name="Months" localSheetId="7">[2]Lists!$A$291:$A$302</definedName>
    <definedName name="Months">[3]Lists!$A$291:$A$302</definedName>
    <definedName name="_xlnm.Print_Area" localSheetId="1">'2-1 Homeless Participation'!$A$2:$I$12</definedName>
    <definedName name="_xlnm.Print_Area" localSheetId="2">'2-2 Org Experience'!$A$2:$I$23</definedName>
    <definedName name="_xlnm.Print_Area" localSheetId="5">'2-5 Monitoring Results'!$A$2:$I$16</definedName>
    <definedName name="_xlnm.Print_Area" localSheetId="6">'2-6 Priority Communities'!$A$2:$I$23</definedName>
    <definedName name="_xlnm.Print_Area" localSheetId="7">'2-7 Unserved Areas'!$A$2:$I$27</definedName>
    <definedName name="_xlnm.Print_Area" localSheetId="8">'2-8 Checklist and Score'!$A$2:$H$15</definedName>
    <definedName name="YesNo" localSheetId="1">[1]Lists!$A$1:$A$2</definedName>
    <definedName name="YesNo" localSheetId="2">[1]Lists!$A$1:$A$2</definedName>
    <definedName name="YesNo" localSheetId="3">[1]Lists!$A$1:$A$2</definedName>
    <definedName name="YesNo" localSheetId="4">[1]Lists!$A$1:$A$2</definedName>
    <definedName name="YesNo" localSheetId="5">[1]Lists!$A$1:$A$2</definedName>
    <definedName name="YesNo" localSheetId="6">[2]Lists!$A$1:$A$2</definedName>
    <definedName name="YesNo" localSheetId="7">[2]Lists!$A$1:$A$2</definedName>
    <definedName name="YesNo">[3]Lists!$A$1:$A$2</definedName>
    <definedName name="YesOrNo">[2]Lists!$A$1:$A$2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14" l="1"/>
  <c r="B3" i="14"/>
  <c r="A4" i="14"/>
  <c r="B4" i="14"/>
  <c r="A5" i="14"/>
  <c r="B5" i="14"/>
  <c r="A6" i="14"/>
  <c r="B6" i="14"/>
  <c r="A7" i="14"/>
  <c r="B7" i="14"/>
  <c r="A8" i="14"/>
  <c r="B8" i="14"/>
  <c r="A9" i="14"/>
  <c r="B9" i="14"/>
  <c r="A10" i="14"/>
  <c r="B10" i="14"/>
  <c r="A11" i="14"/>
  <c r="B11" i="14"/>
  <c r="A12" i="14"/>
  <c r="B12" i="14"/>
  <c r="A13" i="14"/>
  <c r="B13" i="14"/>
  <c r="B2" i="14"/>
  <c r="A2" i="14"/>
  <c r="A25" i="11" l="1"/>
  <c r="A14" i="11"/>
  <c r="A26" i="11"/>
  <c r="A22" i="11"/>
  <c r="A18" i="11"/>
  <c r="DE2" i="12" l="1"/>
  <c r="DD2" i="12"/>
  <c r="DC2" i="12"/>
  <c r="DB2" i="12"/>
  <c r="DA2" i="12"/>
  <c r="CZ2" i="12"/>
  <c r="CY2" i="12"/>
  <c r="CX2" i="12"/>
  <c r="CW2" i="12"/>
  <c r="CV2" i="12"/>
  <c r="CU2" i="12"/>
  <c r="CT2" i="12"/>
  <c r="CS2" i="12"/>
  <c r="CR2" i="12"/>
  <c r="CQ2" i="12"/>
  <c r="CP2" i="12"/>
  <c r="CO2" i="12"/>
  <c r="CN2" i="12"/>
  <c r="CM2" i="12"/>
  <c r="CL2" i="12"/>
  <c r="CK2" i="12"/>
  <c r="CJ2" i="12"/>
  <c r="CI2" i="12"/>
  <c r="CH2" i="12"/>
  <c r="CG2" i="12"/>
  <c r="CF2" i="12"/>
  <c r="CE2" i="12"/>
  <c r="CD2" i="12"/>
  <c r="CC2" i="12"/>
  <c r="CB2" i="12"/>
  <c r="CA2" i="12"/>
  <c r="BZ2" i="12"/>
  <c r="BY2" i="12"/>
  <c r="BX2" i="12"/>
  <c r="BW2" i="12"/>
  <c r="BV2" i="12"/>
  <c r="BU2" i="12"/>
  <c r="BT2" i="12"/>
  <c r="BS2" i="12"/>
  <c r="BR2" i="12"/>
  <c r="BQ2" i="12"/>
  <c r="BP2" i="12"/>
  <c r="BO2" i="12"/>
  <c r="BN2" i="12"/>
  <c r="BM2" i="12"/>
  <c r="BL2" i="12"/>
  <c r="BK2" i="12"/>
  <c r="BJ2" i="12"/>
  <c r="BI2" i="12"/>
  <c r="BH2" i="12"/>
  <c r="BG2" i="12"/>
  <c r="BF2" i="12"/>
  <c r="BE2" i="12"/>
  <c r="BD2" i="12"/>
  <c r="BC2" i="12"/>
  <c r="BB2" i="12"/>
  <c r="BA2" i="12"/>
  <c r="AZ2" i="12"/>
  <c r="AY2" i="12"/>
  <c r="AX2" i="12"/>
  <c r="AW2" i="12"/>
  <c r="AV2" i="12"/>
  <c r="AU2" i="12"/>
  <c r="AT2" i="12"/>
  <c r="AS2" i="12"/>
  <c r="AR2" i="12"/>
  <c r="AQ2" i="12"/>
  <c r="AP2" i="12"/>
  <c r="AO2" i="12"/>
  <c r="AN2" i="12"/>
  <c r="AM2" i="12"/>
  <c r="AL2" i="12"/>
  <c r="AK2" i="12"/>
  <c r="AJ2" i="12"/>
  <c r="AI2" i="12"/>
  <c r="AH2" i="12"/>
  <c r="AG2" i="12"/>
  <c r="AF2" i="12"/>
  <c r="AE2" i="12"/>
  <c r="AD2" i="12" l="1"/>
  <c r="AC2" i="12"/>
  <c r="AA2" i="12"/>
  <c r="Z2" i="12"/>
  <c r="Y2" i="12"/>
  <c r="X2" i="12"/>
  <c r="W2" i="12"/>
  <c r="V2" i="12"/>
  <c r="U2" i="12"/>
  <c r="T2" i="12"/>
  <c r="S2" i="12"/>
  <c r="R2" i="12"/>
  <c r="Q2" i="12"/>
  <c r="P2" i="12"/>
  <c r="O2" i="12"/>
  <c r="N2" i="12"/>
  <c r="M2" i="12"/>
  <c r="B3" i="13"/>
  <c r="C3" i="13"/>
  <c r="D3" i="13"/>
  <c r="B4" i="13"/>
  <c r="C4" i="13"/>
  <c r="D4" i="13"/>
  <c r="B5" i="13"/>
  <c r="C5" i="13"/>
  <c r="D5" i="13"/>
  <c r="B6" i="13"/>
  <c r="C6" i="13"/>
  <c r="D6" i="13"/>
  <c r="B7" i="13"/>
  <c r="C7" i="13"/>
  <c r="D7" i="13"/>
  <c r="B8" i="13"/>
  <c r="C8" i="13"/>
  <c r="D8" i="13"/>
  <c r="B9" i="13"/>
  <c r="C9" i="13"/>
  <c r="D9" i="13"/>
  <c r="B10" i="13"/>
  <c r="C10" i="13"/>
  <c r="D10" i="13"/>
  <c r="B11" i="13"/>
  <c r="C11" i="13"/>
  <c r="D11" i="13"/>
  <c r="B12" i="13"/>
  <c r="C12" i="13"/>
  <c r="D12" i="13"/>
  <c r="B13" i="13"/>
  <c r="C13" i="13"/>
  <c r="D13" i="13"/>
  <c r="C2" i="13"/>
  <c r="D2" i="13"/>
  <c r="B2" i="13"/>
  <c r="A3" i="13"/>
  <c r="A4" i="13"/>
  <c r="A5" i="13"/>
  <c r="A6" i="13"/>
  <c r="A7" i="13"/>
  <c r="A8" i="13"/>
  <c r="A9" i="13"/>
  <c r="A10" i="13"/>
  <c r="A11" i="13"/>
  <c r="A12" i="13"/>
  <c r="A13" i="13"/>
  <c r="A2" i="13"/>
  <c r="L2" i="12"/>
  <c r="K2" i="12"/>
  <c r="J2" i="12"/>
  <c r="I2" i="12"/>
  <c r="H2" i="12"/>
  <c r="G2" i="12"/>
  <c r="F2" i="12"/>
  <c r="E2" i="12"/>
  <c r="D2" i="12"/>
  <c r="C2" i="12"/>
  <c r="B2" i="12"/>
  <c r="A2" i="12"/>
  <c r="K27" i="11" l="1"/>
  <c r="A29" i="11"/>
  <c r="A21" i="11"/>
  <c r="A17" i="11" l="1"/>
  <c r="L28" i="11"/>
  <c r="I28" i="11"/>
  <c r="F28" i="11"/>
  <c r="D29" i="11" s="1"/>
  <c r="L24" i="11"/>
  <c r="I24" i="11"/>
  <c r="F24" i="11"/>
  <c r="L20" i="11"/>
  <c r="I20" i="11"/>
  <c r="F20" i="11"/>
  <c r="L16" i="11"/>
  <c r="I16" i="11"/>
  <c r="F16" i="11"/>
  <c r="D25" i="11" l="1"/>
  <c r="D17" i="11"/>
  <c r="D21" i="11"/>
  <c r="H11" i="8"/>
  <c r="H10" i="8"/>
  <c r="H27" i="11"/>
  <c r="E27" i="11"/>
  <c r="K23" i="11"/>
  <c r="H23" i="11"/>
  <c r="E23" i="11"/>
  <c r="K19" i="11"/>
  <c r="H19" i="11"/>
  <c r="E19" i="11"/>
  <c r="J27" i="11"/>
  <c r="G27" i="11"/>
  <c r="D27" i="11"/>
  <c r="J23" i="11"/>
  <c r="G23" i="11"/>
  <c r="D23" i="11"/>
  <c r="J19" i="11"/>
  <c r="G19" i="11"/>
  <c r="D19" i="11"/>
  <c r="K15" i="11"/>
  <c r="H15" i="11"/>
  <c r="E15" i="11"/>
  <c r="J15" i="11"/>
  <c r="G15" i="11"/>
  <c r="D15" i="11"/>
  <c r="C10" i="11"/>
  <c r="C9" i="11"/>
  <c r="C8" i="11"/>
  <c r="C7" i="11"/>
  <c r="G12" i="11"/>
  <c r="J12" i="11"/>
  <c r="D12" i="11"/>
  <c r="D11" i="10" l="1"/>
  <c r="J11" i="10"/>
  <c r="AB2" i="12" s="1"/>
  <c r="G11" i="10"/>
  <c r="M10" i="10"/>
  <c r="M12" i="10"/>
  <c r="M9" i="10"/>
  <c r="M11" i="10" l="1"/>
  <c r="M13" i="10" s="1"/>
  <c r="H14" i="8"/>
  <c r="H13" i="8"/>
  <c r="H12" i="8"/>
  <c r="H8" i="8"/>
  <c r="H7" i="8"/>
  <c r="H6" i="8"/>
  <c r="H15" i="8" l="1"/>
</calcChain>
</file>

<file path=xl/sharedStrings.xml><?xml version="1.0" encoding="utf-8"?>
<sst xmlns="http://schemas.openxmlformats.org/spreadsheetml/2006/main" count="726" uniqueCount="456">
  <si>
    <t>Number of points requested under category "Homeless Facilities Participation."</t>
  </si>
  <si>
    <t>Description of role:</t>
  </si>
  <si>
    <t>End Date:</t>
  </si>
  <si>
    <t>Start Date:</t>
  </si>
  <si>
    <t>Dates of participation:</t>
  </si>
  <si>
    <t>Name or client number of Program Participant:</t>
  </si>
  <si>
    <t>Application may receive a maximum of one point when at least one person who is Homeless or formerly Homeless assists in constructing, renovating, or maintaining the Applicant’s ESG facilities.</t>
  </si>
  <si>
    <t>b.</t>
  </si>
  <si>
    <t>Number of points requested under category "Homeless Policy Consultation."</t>
  </si>
  <si>
    <t>Dates of membership or consultation:</t>
  </si>
  <si>
    <t>Application may receive a maximum of two points when at least one person who is Homeless or formerly Homeless is a member of or consults with the Applicant’s policy-making entity for facilities, services, or assistance under ESG.</t>
  </si>
  <si>
    <t>a.</t>
  </si>
  <si>
    <t xml:space="preserve">Application may receive a maximum of three points for the participation of persons who are Homeless in the Applicant’s program design. </t>
  </si>
  <si>
    <t>Number of points requested under category "ORGANIZATIONAL OR MANAGEMENT EXPERIENCE."</t>
  </si>
  <si>
    <t>Number of points requested under category "PREVIOUS ESG AWARD".</t>
  </si>
  <si>
    <t xml:space="preserve">Applications may receive: 
1. Three points if the Applicant expended 91-94 percent of its prior ESG Contract funds as of its closing or the second Expenditure benchmark as stated in the Contract prior to amendments;
2. Four points if the Applicant expended 95 percent to less than 100 percent of its prior ESG Contract funds as of its closing or the second Expenditure benchmark as stated in the Contract prior to amendments; or
3. Five points if the Applicant expended 100 percent of its prior ESG Contract funds as of its closing or the second Expenditure benchmark as stated in the Contract prior to amendments.
</t>
  </si>
  <si>
    <t>B. Point Selection</t>
  </si>
  <si>
    <t>2. Contract End Date prior to amendment(s):</t>
  </si>
  <si>
    <t>Contract 2:</t>
  </si>
  <si>
    <t>Contract 1:</t>
  </si>
  <si>
    <t xml:space="preserve">Application may receive a maximum of five points for the Applicant’s past expenditure performance of ESG funds proportionate to the award of funds from TDHCA to the Applicant. </t>
  </si>
  <si>
    <r>
      <rPr>
        <b/>
        <sz val="11"/>
        <color indexed="8"/>
        <rFont val="Calibri"/>
        <family val="2"/>
      </rPr>
      <t>Number of points requested under category "PREVIOUS MONITORING REPORTS.</t>
    </r>
    <r>
      <rPr>
        <b/>
        <sz val="11"/>
        <color indexed="8"/>
        <rFont val="Calibri"/>
        <family val="2"/>
      </rPr>
      <t>"</t>
    </r>
  </si>
  <si>
    <t xml:space="preserve">v. Zero points may be awarded under this criterion if the Applicant received a Finding resulting in disallowed costs in excess of $5,000 which required repayment to the Department.  </t>
  </si>
  <si>
    <t>iv. Applications may be awarded not more than one point if the monitoring history has a monitoring close-out letter that included Findings related to violations of procurement requirements.</t>
  </si>
  <si>
    <t>iii. Applications may be awarded not more than two points if the monitoring history has a close-out letter that included Findings related to Household eligibility.</t>
  </si>
  <si>
    <t>ii. Applications may be awarded not more than three points if the monitoring history has a close-out letter that included Findings but the Findings were not related to Household eligibility or violations of procurement requirements.</t>
  </si>
  <si>
    <t>i. Application may be awarded five points if the Applicant has not received any monitoring Findings, including Applicants with no previous monitoring history.</t>
  </si>
  <si>
    <t xml:space="preserve">Applicants must select points from the most restrictive of applicable point categories.  Applicants may not combine points to achieve a higher score. </t>
  </si>
  <si>
    <t>A. Point Selection</t>
  </si>
  <si>
    <t>Applications may receive a maximum of five points for the Applicant’s previous monitoring history. The Department will consider the monitoring history for three years before the date that Applications are first accepted under the NOFA when determining the points awarded under this criterion. Findings that were subsequently rescinded will not be considered Findings for the purposes of this scoring criterion.</t>
  </si>
  <si>
    <r>
      <t>Number of points requested under category "PRIORITY FOR CERTAIN COMMUNITIES</t>
    </r>
    <r>
      <rPr>
        <b/>
        <sz val="11"/>
        <color indexed="8"/>
        <rFont val="Calibri"/>
        <family val="2"/>
      </rPr>
      <t>".</t>
    </r>
  </si>
  <si>
    <t>N/A</t>
  </si>
  <si>
    <t xml:space="preserve">     Support Documentation</t>
  </si>
  <si>
    <t>No</t>
  </si>
  <si>
    <t>Yes</t>
  </si>
  <si>
    <t>Self Score</t>
  </si>
  <si>
    <t>Tab completed or N/A</t>
  </si>
  <si>
    <t>Item</t>
  </si>
  <si>
    <t>Tab Number</t>
  </si>
  <si>
    <r>
      <t>A.</t>
    </r>
    <r>
      <rPr>
        <b/>
        <sz val="7"/>
        <color indexed="8"/>
        <rFont val="Calibri"/>
        <family val="2"/>
      </rPr>
      <t xml:space="preserve">     </t>
    </r>
    <r>
      <rPr>
        <b/>
        <sz val="11"/>
        <color indexed="8"/>
        <rFont val="Calibri"/>
        <family val="2"/>
      </rPr>
      <t>APPLICATION CHECKLIST FOR APPLICATION .PDF FILE</t>
    </r>
  </si>
  <si>
    <t>The PDF copy of the Application must be Bookmarked with numbered tabs according to the checklist detailed below.</t>
  </si>
  <si>
    <t>VOLUME 2 - TAB 1: HOMELESS PARTICIPATION</t>
  </si>
  <si>
    <t>VOLUME 2 -TAB 2: ORGANIZATIONAL OR MANAGEMENT EXPERIENCE</t>
  </si>
  <si>
    <t>VOLUME 2 - TAB 3: PERCENTAGE OF PRIOR ESG AWARD EXPENDED</t>
  </si>
  <si>
    <t>VOLUME 2 - TAB 6: PRIORITY FOR CERTAIN COMMUNITIES</t>
  </si>
  <si>
    <t>VOLUME 2 - TAB 7: PREVIOSLY UNSERVED AREAS</t>
  </si>
  <si>
    <t>Applications may receive a maximum of 10 points for provision of ESG services if at least one county in the Service Area included in the Application has not received ESG funds from the Department or directly from HUD within the previous federal funding year for services.</t>
  </si>
  <si>
    <t>i. Applications may be awarded five points if at least one county within the Service Area as stated in the Application did not receive an award of ESG funds from the Department within the previous federal funding year; or</t>
  </si>
  <si>
    <t>Number of points requested under category "PREVIOUSLY UNSERVED AREAS".</t>
  </si>
  <si>
    <t>Description of participation:</t>
  </si>
  <si>
    <t>Homeless Participation - Policy Consultation</t>
  </si>
  <si>
    <t>Homeless Participation - Facilities</t>
  </si>
  <si>
    <t>Organizational or Management Experience</t>
  </si>
  <si>
    <t>Percentage of Prior ESG Award Expended</t>
  </si>
  <si>
    <t>Previous ESG Reporting and Outcomes</t>
  </si>
  <si>
    <t>VOLUME 2 -  TAB 5: PREVIOUS MONITORING REPORTS</t>
  </si>
  <si>
    <t>Previous Monitoring Reports</t>
  </si>
  <si>
    <t>Priority for Certain Communities</t>
  </si>
  <si>
    <t>Previously Unserved Areas</t>
  </si>
  <si>
    <t>APPLICANT TOTAL SELF SCORE FOR UNIFORM SELECTION CRITERIA:</t>
  </si>
  <si>
    <t>Use Arrow keys to complete form</t>
  </si>
  <si>
    <t>Applications for all Activity types may receive 2 points if at least one colonia is included in the service area identified in the Application.</t>
  </si>
  <si>
    <t>A. Qualifying Counties</t>
  </si>
  <si>
    <t xml:space="preserve">List the counties included in the Applicant's Service Area which qualify the Application to request points for this criterion. </t>
  </si>
  <si>
    <t>Qualifying County 1:</t>
  </si>
  <si>
    <t>Qualifying County 2:</t>
  </si>
  <si>
    <t>Qualifying County 3:</t>
  </si>
  <si>
    <t>Qualifying County 4:</t>
  </si>
  <si>
    <t xml:space="preserve">Qualifying County 5: </t>
  </si>
  <si>
    <t>Anderson</t>
  </si>
  <si>
    <t>Andrews</t>
  </si>
  <si>
    <t>Angelina</t>
  </si>
  <si>
    <t>Archer</t>
  </si>
  <si>
    <t>Armstrong</t>
  </si>
  <si>
    <t>Atascosa</t>
  </si>
  <si>
    <t>Bailey</t>
  </si>
  <si>
    <t>Bandera</t>
  </si>
  <si>
    <t>Baylor</t>
  </si>
  <si>
    <t>Bee</t>
  </si>
  <si>
    <t>Blanco</t>
  </si>
  <si>
    <t>Borden</t>
  </si>
  <si>
    <t>Bosque</t>
  </si>
  <si>
    <t>Brazos</t>
  </si>
  <si>
    <t>Brewster</t>
  </si>
  <si>
    <t>Briscoe</t>
  </si>
  <si>
    <t>Brooks</t>
  </si>
  <si>
    <t>Brown</t>
  </si>
  <si>
    <t>Burleson</t>
  </si>
  <si>
    <t>Burnet</t>
  </si>
  <si>
    <t>Caldwell</t>
  </si>
  <si>
    <t>Callahan</t>
  </si>
  <si>
    <t>Cameron</t>
  </si>
  <si>
    <t>Carson</t>
  </si>
  <si>
    <t>Castro</t>
  </si>
  <si>
    <t>Chambers</t>
  </si>
  <si>
    <t>Cherokee</t>
  </si>
  <si>
    <t>Childress</t>
  </si>
  <si>
    <t>Clay</t>
  </si>
  <si>
    <t>Cochran</t>
  </si>
  <si>
    <t>Coke</t>
  </si>
  <si>
    <t>Coleman</t>
  </si>
  <si>
    <t>Collingsworth</t>
  </si>
  <si>
    <t>Comanche</t>
  </si>
  <si>
    <t>Concho</t>
  </si>
  <si>
    <t>Cooke</t>
  </si>
  <si>
    <t>Cottle</t>
  </si>
  <si>
    <t>Crane</t>
  </si>
  <si>
    <t>Crockett</t>
  </si>
  <si>
    <t>Crosby</t>
  </si>
  <si>
    <t>Culberson</t>
  </si>
  <si>
    <t>Dallam</t>
  </si>
  <si>
    <t>Dawson</t>
  </si>
  <si>
    <t>Deaf Smith</t>
  </si>
  <si>
    <t>Dickens</t>
  </si>
  <si>
    <t>Dimmit</t>
  </si>
  <si>
    <t>Donley</t>
  </si>
  <si>
    <t>Duval</t>
  </si>
  <si>
    <t>Eastland</t>
  </si>
  <si>
    <t>Ector</t>
  </si>
  <si>
    <t>Edwards</t>
  </si>
  <si>
    <t>El Paso</t>
  </si>
  <si>
    <t>Ellis</t>
  </si>
  <si>
    <t>Erath</t>
  </si>
  <si>
    <t>Falls</t>
  </si>
  <si>
    <t>Fannin</t>
  </si>
  <si>
    <t>Fisher</t>
  </si>
  <si>
    <t>Floyd</t>
  </si>
  <si>
    <t>Foard</t>
  </si>
  <si>
    <t>Freestone</t>
  </si>
  <si>
    <t>Frio</t>
  </si>
  <si>
    <t>Gaines</t>
  </si>
  <si>
    <t>Galveston</t>
  </si>
  <si>
    <t>Garza</t>
  </si>
  <si>
    <t>Gillespie</t>
  </si>
  <si>
    <t>Glasscock</t>
  </si>
  <si>
    <t>Gray</t>
  </si>
  <si>
    <t>Grayson</t>
  </si>
  <si>
    <t>Gregg</t>
  </si>
  <si>
    <t>Grimes</t>
  </si>
  <si>
    <t>Guadalupe</t>
  </si>
  <si>
    <t>Hale</t>
  </si>
  <si>
    <t>Hall</t>
  </si>
  <si>
    <t>Hansford</t>
  </si>
  <si>
    <t>Hardeman</t>
  </si>
  <si>
    <t>Hardin</t>
  </si>
  <si>
    <t>Harrison</t>
  </si>
  <si>
    <t>Hartley</t>
  </si>
  <si>
    <t>Haskell</t>
  </si>
  <si>
    <t>Hemphill</t>
  </si>
  <si>
    <t>Henderson</t>
  </si>
  <si>
    <t>Hidalgo</t>
  </si>
  <si>
    <t>Hill</t>
  </si>
  <si>
    <t>Hockley</t>
  </si>
  <si>
    <t>Hood</t>
  </si>
  <si>
    <t>Houston</t>
  </si>
  <si>
    <t>Howard</t>
  </si>
  <si>
    <t>Hudspeth</t>
  </si>
  <si>
    <t>Hunt</t>
  </si>
  <si>
    <t>Hutchinson</t>
  </si>
  <si>
    <t>Irion</t>
  </si>
  <si>
    <t>Jack</t>
  </si>
  <si>
    <t>Jasper</t>
  </si>
  <si>
    <t>Jeff Davis</t>
  </si>
  <si>
    <t>Jefferson</t>
  </si>
  <si>
    <t>Jim Hogg</t>
  </si>
  <si>
    <t>Jim Wells</t>
  </si>
  <si>
    <t>Jones</t>
  </si>
  <si>
    <t>Karnes</t>
  </si>
  <si>
    <t>Kendall</t>
  </si>
  <si>
    <t>Kenedy</t>
  </si>
  <si>
    <t>Kent</t>
  </si>
  <si>
    <t>Kimble</t>
  </si>
  <si>
    <t>King</t>
  </si>
  <si>
    <t>Kinney</t>
  </si>
  <si>
    <t>Knox</t>
  </si>
  <si>
    <t>La Salle</t>
  </si>
  <si>
    <t>Lamb</t>
  </si>
  <si>
    <t>Leon</t>
  </si>
  <si>
    <t>Liberty</t>
  </si>
  <si>
    <t>Limestone</t>
  </si>
  <si>
    <t>Lipscomb</t>
  </si>
  <si>
    <t>Llano</t>
  </si>
  <si>
    <t>Loving</t>
  </si>
  <si>
    <t>Lynn</t>
  </si>
  <si>
    <t>Madison</t>
  </si>
  <si>
    <t>Martin</t>
  </si>
  <si>
    <t>Mason</t>
  </si>
  <si>
    <t>Matagorda</t>
  </si>
  <si>
    <t>Maverick</t>
  </si>
  <si>
    <t>McCulloch</t>
  </si>
  <si>
    <t>McMullen</t>
  </si>
  <si>
    <t>Menard</t>
  </si>
  <si>
    <t>Midland</t>
  </si>
  <si>
    <t>Milam</t>
  </si>
  <si>
    <t>Mills</t>
  </si>
  <si>
    <t>Mitchell</t>
  </si>
  <si>
    <t>Montague</t>
  </si>
  <si>
    <t>Moore</t>
  </si>
  <si>
    <t>Motley</t>
  </si>
  <si>
    <t>Nacogdoches</t>
  </si>
  <si>
    <t>Navarro</t>
  </si>
  <si>
    <t>Newton</t>
  </si>
  <si>
    <t>Nolan</t>
  </si>
  <si>
    <t>Nueces</t>
  </si>
  <si>
    <t>Ochiltree</t>
  </si>
  <si>
    <t>Oldham</t>
  </si>
  <si>
    <t>Orange</t>
  </si>
  <si>
    <t>Palo Pinto</t>
  </si>
  <si>
    <t>Panola</t>
  </si>
  <si>
    <t>Parmer</t>
  </si>
  <si>
    <t>Pecos</t>
  </si>
  <si>
    <t>Polk</t>
  </si>
  <si>
    <t>Presidio</t>
  </si>
  <si>
    <t>Rains</t>
  </si>
  <si>
    <t>Reagan</t>
  </si>
  <si>
    <t>Real</t>
  </si>
  <si>
    <t>Reeves</t>
  </si>
  <si>
    <t>Refugio</t>
  </si>
  <si>
    <t>Roberts</t>
  </si>
  <si>
    <t>Robertson</t>
  </si>
  <si>
    <t>Runnels</t>
  </si>
  <si>
    <t>Rusk</t>
  </si>
  <si>
    <t>Sabine</t>
  </si>
  <si>
    <t>San Augustine</t>
  </si>
  <si>
    <t>San Jacinto</t>
  </si>
  <si>
    <t>San Saba</t>
  </si>
  <si>
    <t>Schleicher</t>
  </si>
  <si>
    <t>Scurry</t>
  </si>
  <si>
    <t>Shackelford</t>
  </si>
  <si>
    <t>Shelby</t>
  </si>
  <si>
    <t>Sherman</t>
  </si>
  <si>
    <t>Smith</t>
  </si>
  <si>
    <t>Somervell</t>
  </si>
  <si>
    <t>Starr</t>
  </si>
  <si>
    <t>Stephens</t>
  </si>
  <si>
    <t>Sterling</t>
  </si>
  <si>
    <t>Stonewall</t>
  </si>
  <si>
    <t>Sutton</t>
  </si>
  <si>
    <t>Swisher</t>
  </si>
  <si>
    <t>Taylor</t>
  </si>
  <si>
    <t>Terrell</t>
  </si>
  <si>
    <t>Terry</t>
  </si>
  <si>
    <t>Throckmorton</t>
  </si>
  <si>
    <t>Tom Green</t>
  </si>
  <si>
    <t>Trinity</t>
  </si>
  <si>
    <t>Tyler</t>
  </si>
  <si>
    <t>Upshur</t>
  </si>
  <si>
    <t>Upton</t>
  </si>
  <si>
    <t>Uvalde</t>
  </si>
  <si>
    <t>Val Verde</t>
  </si>
  <si>
    <t>Van Zandt</t>
  </si>
  <si>
    <t>Walker</t>
  </si>
  <si>
    <t>Waller</t>
  </si>
  <si>
    <t>Ward</t>
  </si>
  <si>
    <t>Washington</t>
  </si>
  <si>
    <t>Webb</t>
  </si>
  <si>
    <t>Wheeler</t>
  </si>
  <si>
    <t>Wichita</t>
  </si>
  <si>
    <t>Wilbarger</t>
  </si>
  <si>
    <t>Willacy</t>
  </si>
  <si>
    <t>Wilson</t>
  </si>
  <si>
    <t>Winkler</t>
  </si>
  <si>
    <t>Wood</t>
  </si>
  <si>
    <t>Yoakum</t>
  </si>
  <si>
    <t>Young</t>
  </si>
  <si>
    <t>Zapata</t>
  </si>
  <si>
    <t>Unserved Counties</t>
  </si>
  <si>
    <t>Colonia Countes</t>
  </si>
  <si>
    <t>CoC List</t>
  </si>
  <si>
    <t>TX-500 San Antonio/Bexar County CoC</t>
  </si>
  <si>
    <t>TX-600 Dallas City &amp; County/Irving CoC</t>
  </si>
  <si>
    <t>TX-601 Fort Worth/Arlington/Tarrant County CoC</t>
  </si>
  <si>
    <t>TX-603 El Paso City &amp; County CoC</t>
  </si>
  <si>
    <t>TX-604 Waco/McLennan County CoC</t>
  </si>
  <si>
    <t>TX-607 Texas Balance of State (BoS) CoC</t>
  </si>
  <si>
    <t>TX-611 Amarillo CoC</t>
  </si>
  <si>
    <t>TX-624 Wichita Falls/Wise, Palo Pinto, Wichita, Archer Counties CoC</t>
  </si>
  <si>
    <t>TX-700 Houston, Pasadena, Conroe/Harris, Ft. Bend, Montgomery, Counties CoC</t>
  </si>
  <si>
    <t>TX-701 Bryan/College Station/Brazos Valley CoC</t>
  </si>
  <si>
    <t>Applicant Legal Name</t>
  </si>
  <si>
    <t>Service Area CoC Region</t>
  </si>
  <si>
    <t>San Partricio</t>
  </si>
  <si>
    <t>Zavala</t>
  </si>
  <si>
    <t>Resume(s) of Applicant's management staff which include sufficient information to determine experience administering federal or State programs.   Include resumes only for staff included to justify points under this scoring criterion.</t>
  </si>
  <si>
    <t>Option 1. Organizational Experience</t>
  </si>
  <si>
    <t>Award Year</t>
  </si>
  <si>
    <t>Source</t>
  </si>
  <si>
    <t>Name of Federal or State Program</t>
  </si>
  <si>
    <t>Option 2. Management Experience</t>
  </si>
  <si>
    <t xml:space="preserve">An Application may be awarded points for the Applicant’s or its management’s experience administering federal or State programs.  Select one of the two options below if the Applicant requests points under this criterion. 
An Application may receive a maximum of six points for Applicant’s or its management staff with one to five years of experience; or an Application may receive a maximum of eight points for an Applicant or its management staff with six or more years of experience.   </t>
  </si>
  <si>
    <t>Contract 3:</t>
  </si>
  <si>
    <t>Total:</t>
  </si>
  <si>
    <t>Percentage of ESG funds expended prior to amendment(s):</t>
  </si>
  <si>
    <t>1. ESG Contract Number:</t>
  </si>
  <si>
    <t>3. Amount of ESG award prior to amendment(s):</t>
  </si>
  <si>
    <t>4. Amount of funds voluntarily deobligated from the contract prior to the deadline:</t>
  </si>
  <si>
    <t>5. Total required expenditure:</t>
  </si>
  <si>
    <t>6. Amount of ESG  funds reported as expended as of the Contract End Date prior to amendment(s):</t>
  </si>
  <si>
    <t>Emergency Shelter</t>
  </si>
  <si>
    <t>Homeless Prevention</t>
  </si>
  <si>
    <t>Rapid Rehousing</t>
  </si>
  <si>
    <t xml:space="preserve">Street Outreach </t>
  </si>
  <si>
    <t>Number of points requested under category "PREVIOUS ESG OUTCOME"</t>
  </si>
  <si>
    <t>VOLUME 2 - TAB 4: PREVIOUS ESG OUTCOMES</t>
  </si>
  <si>
    <t xml:space="preserve">Applicants must select points from the most restrictive of applicable point categories.  Applicants may not combine points to achieve a higher score.  A listing of counties that do not qualify as previously unserved for point selection is included as Attachment E to the ASPM. </t>
  </si>
  <si>
    <r>
      <t xml:space="preserve">Term of Grant
</t>
    </r>
    <r>
      <rPr>
        <sz val="11"/>
        <color theme="1"/>
        <rFont val="Calibri"/>
        <family val="2"/>
        <scheme val="minor"/>
      </rPr>
      <t>(in months)</t>
    </r>
  </si>
  <si>
    <t>To be awarded the 2 points, at least one colonia must be listed in the service area identified in the application.  Applicants awarded points under this category will be contractually required to maintain a service area that includes at least one colonia.  
Select an “x” next to the county(s) below within the service area as stated in Volume 1 Tab 7 which include at least one colonia for which points are requested under this criterion. If the county is not in the service area, leave the cell blank.</t>
  </si>
  <si>
    <t xml:space="preserve">Qualifying County 6: </t>
  </si>
  <si>
    <t xml:space="preserve">Qualifying County 7: </t>
  </si>
  <si>
    <t xml:space="preserve">Qualifying County 8: </t>
  </si>
  <si>
    <t>OrgName</t>
  </si>
  <si>
    <t>COC</t>
  </si>
  <si>
    <t>HomelessPrgDesParticipant</t>
  </si>
  <si>
    <t>HPDStart</t>
  </si>
  <si>
    <t>HPDDesc</t>
  </si>
  <si>
    <t>HPDPoints</t>
  </si>
  <si>
    <t>HPDEnd</t>
  </si>
  <si>
    <t>HomelessPrgConstruct</t>
  </si>
  <si>
    <t>HPCStart</t>
  </si>
  <si>
    <t>HPCEnd</t>
  </si>
  <si>
    <t>HPCDesc</t>
  </si>
  <si>
    <t>HPCPoints</t>
  </si>
  <si>
    <t>ProgName</t>
  </si>
  <si>
    <t>AwardYear</t>
  </si>
  <si>
    <t>GrantTerm</t>
  </si>
  <si>
    <t>POINTSMgmtExp</t>
  </si>
  <si>
    <t>Contract1Nbr</t>
  </si>
  <si>
    <t>Contract1EndDate</t>
  </si>
  <si>
    <t>Contract1Amt</t>
  </si>
  <si>
    <t>Contract1DeobAmt</t>
  </si>
  <si>
    <t>Contract1AmtExpend</t>
  </si>
  <si>
    <t>Contract2Nbr</t>
  </si>
  <si>
    <t>Contract2EndDate</t>
  </si>
  <si>
    <t>Contract3Amt</t>
  </si>
  <si>
    <t>Contract2Amt</t>
  </si>
  <si>
    <t>Contract2DeobAmt</t>
  </si>
  <si>
    <t>Contract2AmtExpend</t>
  </si>
  <si>
    <t>Contract3Nbr</t>
  </si>
  <si>
    <t>Contract3EndDate</t>
  </si>
  <si>
    <t>Contract3DeobAmt</t>
  </si>
  <si>
    <t>Contract3AmtExpend</t>
  </si>
  <si>
    <t>ESGAwardPOINTS</t>
  </si>
  <si>
    <t>PrevOutSE</t>
  </si>
  <si>
    <t>MetSEtarget</t>
  </si>
  <si>
    <t>PrevOUtES</t>
  </si>
  <si>
    <t>MetESTarget</t>
  </si>
  <si>
    <t>PrevOutHP</t>
  </si>
  <si>
    <t>MetHPTarget</t>
  </si>
  <si>
    <t>PrevOUtRRH</t>
  </si>
  <si>
    <t>MetRRHTarget</t>
  </si>
  <si>
    <t>Contract1RptsSubmitted</t>
  </si>
  <si>
    <t>Contract2RptsSubmitted</t>
  </si>
  <si>
    <t>Contract3RptsSubmitted</t>
  </si>
  <si>
    <t>Contract1SOTarget</t>
  </si>
  <si>
    <t>Contract1SOOutcome</t>
  </si>
  <si>
    <t>Contract2SOOutcome</t>
  </si>
  <si>
    <t>Contract2SOTarget</t>
  </si>
  <si>
    <t>Contract3SOTarget</t>
  </si>
  <si>
    <t>Contract3SOOutcome</t>
  </si>
  <si>
    <t>Contract1ESTarget</t>
  </si>
  <si>
    <t>Contract1ESOutcome</t>
  </si>
  <si>
    <t>Contract2ESTarget</t>
  </si>
  <si>
    <t>Contract2ESOutcome</t>
  </si>
  <si>
    <t>Contract3ESTarget</t>
  </si>
  <si>
    <t>Contract3ESOutcome</t>
  </si>
  <si>
    <t>Contract1HPTarget</t>
  </si>
  <si>
    <t>Contract1HPOutcome</t>
  </si>
  <si>
    <t>Contract2HPTarget</t>
  </si>
  <si>
    <t>Contract2HPOutcome</t>
  </si>
  <si>
    <t>Contract3HPTarget</t>
  </si>
  <si>
    <t>Contract3HPOutcome</t>
  </si>
  <si>
    <t>Contract1RRHTarget</t>
  </si>
  <si>
    <t>Contract1RRHOutcome</t>
  </si>
  <si>
    <t>Contract2RRHTarget</t>
  </si>
  <si>
    <t>Contract2RRHOutcome</t>
  </si>
  <si>
    <t>Contract3RRHTarget</t>
  </si>
  <si>
    <t>Contract3RRHOutcome</t>
  </si>
  <si>
    <t>PrevESGOutcomePOINTS</t>
  </si>
  <si>
    <t>PrevMonRptPOINTS</t>
  </si>
  <si>
    <t>SvcAreaBee</t>
  </si>
  <si>
    <t>SvcAreaBrewster</t>
  </si>
  <si>
    <t>SvcAreaBrooks</t>
  </si>
  <si>
    <t>SvcAreaCameron</t>
  </si>
  <si>
    <t>SvcAreaCulberson</t>
  </si>
  <si>
    <t>SvcAreaDimmit</t>
  </si>
  <si>
    <t>SvcAreaDuval</t>
  </si>
  <si>
    <t>SvcAreaEdwards</t>
  </si>
  <si>
    <t>SvcAreaElPaso</t>
  </si>
  <si>
    <t>SvcAreaFrio</t>
  </si>
  <si>
    <t>SvcAreaHidalgo</t>
  </si>
  <si>
    <t>SvcAreaHudspeth</t>
  </si>
  <si>
    <t>SvcAreaJeffDavis</t>
  </si>
  <si>
    <t>SvcAreaJimHogg</t>
  </si>
  <si>
    <t>SvcAreaJimWells</t>
  </si>
  <si>
    <t>SvcAreaKinney</t>
  </si>
  <si>
    <t>SvcAreaLaSalle</t>
  </si>
  <si>
    <t>SvcAreaMaverick</t>
  </si>
  <si>
    <t>SvcAreaNueces</t>
  </si>
  <si>
    <t>SvcAreaPecos</t>
  </si>
  <si>
    <t>SvcAreaPresidio</t>
  </si>
  <si>
    <t>SvcAreaReal</t>
  </si>
  <si>
    <t>SvcAreaReeves</t>
  </si>
  <si>
    <t>SvcAreaSanPatricio</t>
  </si>
  <si>
    <t>SvcAreaStarr</t>
  </si>
  <si>
    <t>SvcAreaTerrell</t>
  </si>
  <si>
    <t>SvcAreaUvalde</t>
  </si>
  <si>
    <t>SvcAreaValVerde</t>
  </si>
  <si>
    <t>SvcAreaWebb</t>
  </si>
  <si>
    <t>SvcAreaWillacy</t>
  </si>
  <si>
    <t>SvcAreaZapata</t>
  </si>
  <si>
    <t>SvcAreaZavala</t>
  </si>
  <si>
    <t>CommunitesPOINTS</t>
  </si>
  <si>
    <t>CountyPOINTS</t>
  </si>
  <si>
    <t>Tab1</t>
  </si>
  <si>
    <t>Tab2</t>
  </si>
  <si>
    <t>Tab3</t>
  </si>
  <si>
    <t>Tab4</t>
  </si>
  <si>
    <t>Tab5</t>
  </si>
  <si>
    <t>Tab6</t>
  </si>
  <si>
    <t>Tab2a</t>
  </si>
  <si>
    <t>Tab7</t>
  </si>
  <si>
    <t>TX-503 Austin/Travis County</t>
  </si>
  <si>
    <t>Kerr</t>
  </si>
  <si>
    <t>Wharton</t>
  </si>
  <si>
    <t>An Applicant may receive a maximum of five points for its prior timeliness of reports and performance achieved for previously awarded ESG Contract(s) that met the second Expenditure benchmark or closed within 12 months prior to June 21, 2019.</t>
  </si>
  <si>
    <t xml:space="preserve">Qualifying County 9: </t>
  </si>
  <si>
    <t xml:space="preserve">Qualifying County 10: </t>
  </si>
  <si>
    <t xml:space="preserve">Qualifying County 11: </t>
  </si>
  <si>
    <t xml:space="preserve">Qualifying County 12: </t>
  </si>
  <si>
    <t>ii. Applications may be awarded ten points if no portion of the Service Area has received ESG funds within the previous federal funding year.</t>
  </si>
  <si>
    <t>VOLUME 2 - TAB 8: VOLUME 2 SUBMISSION CHECKLIST</t>
  </si>
  <si>
    <t>2. ESG Contract Number:</t>
  </si>
  <si>
    <t xml:space="preserve">3. Applicant submitted the last three reports  on or before the reporting deadline </t>
  </si>
  <si>
    <t>A. ESG Contracts closed on or after June 22, 2018.</t>
  </si>
  <si>
    <t xml:space="preserve">A. ESG Contracts closed on or after June 22, 2018. </t>
  </si>
  <si>
    <r>
      <t xml:space="preserve">Applicants may select a maximum of five points under this scoring criterion:
</t>
    </r>
    <r>
      <rPr>
        <sz val="10"/>
        <color theme="1"/>
        <rFont val="Calibri"/>
        <family val="2"/>
        <scheme val="minor"/>
      </rPr>
      <t xml:space="preserve">(A) One point if the Applicant submitted the last three reports on or before the Contract end date within the reports' respective reporting deadlines;
(B) One point if the Applicant met 100% or more of their street outreach target of persons exiting to temporary or transitional or permanent housing destination;
(C) One point if the Applicant met 100% or more of their emergency shelter exits to permanent housing;   
(D) One point if the Applicant met 100% or more of their Homeless prevention target for maintaining housing for three months or more; and
(E) One point if the Applicant met 100% or more of their rapid re-housing target for maintaining housing for three months or more. 
</t>
    </r>
  </si>
  <si>
    <t>1. Applicant was funded for the following Program Participant services under a contract which closed within 12 months from the date of the Application:</t>
  </si>
  <si>
    <t>5 point unseved</t>
  </si>
  <si>
    <t>Aransas</t>
  </si>
  <si>
    <t>Brazoria</t>
  </si>
  <si>
    <t>Comal</t>
  </si>
  <si>
    <t>Gonzales</t>
  </si>
  <si>
    <t>Hays</t>
  </si>
  <si>
    <t>Johnson</t>
  </si>
  <si>
    <t>Kaufman</t>
  </si>
  <si>
    <t>Kleberg</t>
  </si>
  <si>
    <t>Lubbock</t>
  </si>
  <si>
    <t>Medina</t>
  </si>
  <si>
    <t>Parker</t>
  </si>
  <si>
    <t>Rockwall</t>
  </si>
  <si>
    <t>Williamson</t>
  </si>
  <si>
    <t>Wise</t>
  </si>
  <si>
    <t>NoESG</t>
  </si>
  <si>
    <t>NoTDHCAESG</t>
  </si>
  <si>
    <t>Counties with no ESG funding in previous federal fiscal year</t>
  </si>
  <si>
    <t>Counties with no TDHCA ESG funding in previous federal fiscal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</si>
</sst>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164" formatCode="m/d/yy;@"/>
  </numFmts>
  <fonts count="21" x14ac:knownFonts="1">
    <font>
      <sz val="11"/>
      <color theme="1"/>
      <name val="Calibri"/>
      <family val="2"/>
      <scheme val="minor"/>
    </font>
    <font>
      <b/>
      <sz val="11"/>
      <color theme="1"/>
      <name val="Calibri"/>
      <family val="2"/>
      <scheme val="minor"/>
    </font>
    <font>
      <sz val="11"/>
      <color theme="0"/>
      <name val="Calibri"/>
      <family val="2"/>
      <scheme val="minor"/>
    </font>
    <font>
      <b/>
      <sz val="11"/>
      <color indexed="8"/>
      <name val="Calibri"/>
      <family val="2"/>
    </font>
    <font>
      <sz val="12"/>
      <color theme="1"/>
      <name val="Calibri"/>
      <family val="2"/>
    </font>
    <font>
      <u/>
      <sz val="11"/>
      <color theme="1"/>
      <name val="Calibri"/>
      <family val="2"/>
      <scheme val="minor"/>
    </font>
    <font>
      <b/>
      <sz val="12"/>
      <color theme="1"/>
      <name val="Calibri"/>
      <family val="2"/>
      <scheme val="minor"/>
    </font>
    <font>
      <sz val="12"/>
      <color theme="1"/>
      <name val="Calibri"/>
      <family val="2"/>
      <scheme val="minor"/>
    </font>
    <font>
      <sz val="11"/>
      <color theme="1"/>
      <name val="Times New Roman"/>
      <family val="1"/>
    </font>
    <font>
      <b/>
      <sz val="7"/>
      <color indexed="8"/>
      <name val="Calibri"/>
      <family val="2"/>
    </font>
    <font>
      <u/>
      <sz val="11"/>
      <color theme="10"/>
      <name val="Calibri"/>
      <family val="2"/>
    </font>
    <font>
      <u/>
      <sz val="11"/>
      <color theme="10"/>
      <name val="Calibri"/>
      <family val="2"/>
      <scheme val="minor"/>
    </font>
    <font>
      <sz val="11"/>
      <name val="Calibri"/>
      <family val="2"/>
      <scheme val="minor"/>
    </font>
    <font>
      <b/>
      <sz val="1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b/>
      <sz val="9"/>
      <color theme="1"/>
      <name val="Calibri"/>
      <family val="2"/>
      <scheme val="minor"/>
    </font>
    <font>
      <sz val="8"/>
      <color theme="0"/>
      <name val="Calibri"/>
      <family val="2"/>
      <scheme val="minor"/>
    </font>
    <font>
      <sz val="10"/>
      <color theme="1"/>
      <name val="Calibri"/>
      <family val="2"/>
      <scheme val="minor"/>
    </font>
    <font>
      <b/>
      <sz val="10"/>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6795556505021"/>
        <bgColor indexed="64"/>
      </patternFill>
    </fill>
    <fill>
      <patternFill patternType="solid">
        <fgColor rgb="FFFFFFCC"/>
        <bgColor indexed="64"/>
      </patternFill>
    </fill>
  </fills>
  <borders count="3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0" fillId="0" borderId="0" applyNumberFormat="0" applyFill="0" applyBorder="0" applyAlignment="0" applyProtection="0">
      <alignment vertical="top"/>
      <protection locked="0"/>
    </xf>
    <xf numFmtId="9" fontId="14" fillId="0" borderId="0" applyFont="0" applyFill="0" applyBorder="0" applyAlignment="0" applyProtection="0"/>
  </cellStyleXfs>
  <cellXfs count="319">
    <xf numFmtId="0" fontId="0" fillId="0" borderId="0" xfId="0"/>
    <xf numFmtId="0" fontId="0" fillId="0" borderId="0" xfId="0" applyFont="1"/>
    <xf numFmtId="0" fontId="0" fillId="0" borderId="0" xfId="0" applyFont="1" applyAlignment="1"/>
    <xf numFmtId="0" fontId="0" fillId="0" borderId="1" xfId="0" applyFont="1" applyBorder="1" applyAlignment="1">
      <alignment horizontal="centerContinuous"/>
    </xf>
    <xf numFmtId="0" fontId="3" fillId="0" borderId="1" xfId="0" applyFont="1" applyBorder="1" applyAlignment="1">
      <alignment horizontal="centerContinuous" vertical="center" wrapText="1"/>
    </xf>
    <xf numFmtId="0" fontId="0" fillId="0" borderId="0" xfId="0" applyBorder="1" applyAlignment="1" applyProtection="1">
      <alignment vertical="top" wrapText="1"/>
    </xf>
    <xf numFmtId="0" fontId="0" fillId="0" borderId="0" xfId="0" applyFont="1" applyBorder="1" applyAlignment="1" applyProtection="1">
      <alignment vertical="top" wrapText="1"/>
    </xf>
    <xf numFmtId="0" fontId="0" fillId="0" borderId="3" xfId="0" applyFont="1" applyBorder="1" applyAlignment="1">
      <alignment vertical="top"/>
    </xf>
    <xf numFmtId="0" fontId="0" fillId="0" borderId="5" xfId="0" applyFont="1" applyBorder="1" applyAlignment="1" applyProtection="1">
      <alignment vertical="top"/>
    </xf>
    <xf numFmtId="0" fontId="0" fillId="0" borderId="0" xfId="0" applyFont="1" applyAlignment="1">
      <alignment horizontal="centerContinuous"/>
    </xf>
    <xf numFmtId="0" fontId="3" fillId="0" borderId="0" xfId="0" applyFont="1" applyAlignment="1">
      <alignment horizontal="centerContinuous" vertical="center" wrapText="1"/>
    </xf>
    <xf numFmtId="0" fontId="1" fillId="0" borderId="0" xfId="0" applyFont="1"/>
    <xf numFmtId="0" fontId="0" fillId="0" borderId="0" xfId="0" applyFont="1" applyAlignment="1" applyProtection="1">
      <alignment vertical="top" wrapText="1"/>
    </xf>
    <xf numFmtId="0" fontId="0" fillId="0" borderId="0" xfId="0" applyFont="1" applyProtection="1"/>
    <xf numFmtId="0" fontId="0" fillId="0" borderId="0" xfId="0" applyAlignment="1" applyProtection="1">
      <alignment vertical="top" wrapText="1"/>
    </xf>
    <xf numFmtId="0" fontId="0" fillId="0" borderId="0" xfId="0" applyFont="1" applyAlignment="1">
      <alignment vertical="top"/>
    </xf>
    <xf numFmtId="0" fontId="0" fillId="0" borderId="0" xfId="0" applyFont="1" applyAlignment="1" applyProtection="1">
      <alignment vertical="top"/>
    </xf>
    <xf numFmtId="0" fontId="0" fillId="0" borderId="0" xfId="0" applyFont="1" applyAlignment="1" applyProtection="1">
      <alignment vertical="center" wrapText="1"/>
    </xf>
    <xf numFmtId="0" fontId="3" fillId="0" borderId="0" xfId="0" applyFont="1" applyAlignment="1">
      <alignment horizontal="centerContinuous" wrapText="1"/>
    </xf>
    <xf numFmtId="0" fontId="0" fillId="0" borderId="0" xfId="0" applyFont="1" applyAlignment="1">
      <alignment wrapText="1"/>
    </xf>
    <xf numFmtId="0" fontId="0" fillId="0" borderId="0" xfId="0" applyAlignment="1"/>
    <xf numFmtId="0" fontId="0" fillId="0" borderId="0" xfId="0" applyAlignment="1">
      <alignment horizontal="centerContinuous"/>
    </xf>
    <xf numFmtId="0" fontId="8" fillId="0" borderId="0" xfId="0" applyFont="1" applyAlignment="1">
      <alignment horizontal="left" wrapText="1"/>
    </xf>
    <xf numFmtId="0" fontId="0" fillId="0" borderId="0" xfId="0" applyFont="1" applyAlignment="1">
      <alignment horizontal="left" wrapText="1"/>
    </xf>
    <xf numFmtId="0" fontId="7" fillId="0" borderId="0" xfId="0" applyFont="1" applyAlignment="1">
      <alignment horizontal="justify" wrapText="1"/>
    </xf>
    <xf numFmtId="0" fontId="0" fillId="0" borderId="0" xfId="0" applyProtection="1"/>
    <xf numFmtId="0" fontId="0" fillId="0" borderId="0" xfId="0" applyAlignment="1" applyProtection="1"/>
    <xf numFmtId="0" fontId="1" fillId="0" borderId="8"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11" xfId="0" applyFont="1" applyBorder="1" applyAlignment="1" applyProtection="1">
      <alignment horizontal="center" vertical="top" wrapText="1"/>
    </xf>
    <xf numFmtId="0" fontId="6" fillId="0" borderId="8" xfId="0" applyFont="1" applyFill="1" applyBorder="1" applyProtection="1"/>
    <xf numFmtId="0" fontId="0" fillId="5" borderId="0" xfId="0" applyFont="1" applyFill="1" applyProtection="1"/>
    <xf numFmtId="0" fontId="1" fillId="0" borderId="8" xfId="0" applyFont="1" applyBorder="1" applyAlignment="1" applyProtection="1">
      <alignment horizontal="center" wrapText="1"/>
    </xf>
    <xf numFmtId="0" fontId="11" fillId="0" borderId="0" xfId="1" applyFont="1" applyAlignment="1" applyProtection="1"/>
    <xf numFmtId="0" fontId="1" fillId="0" borderId="0" xfId="0" applyFont="1" applyAlignment="1" applyProtection="1">
      <alignment horizontal="justify"/>
    </xf>
    <xf numFmtId="0" fontId="0" fillId="0" borderId="0" xfId="0" applyFont="1" applyFill="1"/>
    <xf numFmtId="0" fontId="0" fillId="0" borderId="0" xfId="0" applyFill="1" applyAlignment="1" applyProtection="1">
      <alignment vertical="top" wrapText="1"/>
    </xf>
    <xf numFmtId="0" fontId="0" fillId="0" borderId="0" xfId="0" applyFill="1" applyBorder="1" applyAlignment="1" applyProtection="1">
      <alignment wrapText="1"/>
      <protection locked="0"/>
    </xf>
    <xf numFmtId="0" fontId="0" fillId="0" borderId="0" xfId="0" applyFont="1" applyFill="1" applyBorder="1"/>
    <xf numFmtId="0" fontId="1" fillId="0" borderId="0" xfId="0" applyFont="1" applyFill="1" applyBorder="1"/>
    <xf numFmtId="0" fontId="5" fillId="0" borderId="0" xfId="0" applyFont="1" applyFill="1" applyBorder="1"/>
    <xf numFmtId="0" fontId="0" fillId="0" borderId="3" xfId="0" applyFont="1" applyFill="1" applyBorder="1"/>
    <xf numFmtId="0" fontId="1" fillId="0" borderId="3" xfId="0" applyFont="1" applyFill="1" applyBorder="1"/>
    <xf numFmtId="0" fontId="5" fillId="0" borderId="3" xfId="0" applyFont="1" applyFill="1" applyBorder="1"/>
    <xf numFmtId="0" fontId="0" fillId="0" borderId="3" xfId="0" applyFill="1" applyBorder="1" applyAlignment="1" applyProtection="1">
      <alignment wrapText="1"/>
      <protection locked="0"/>
    </xf>
    <xf numFmtId="0" fontId="2" fillId="0" borderId="0" xfId="0" applyFont="1" applyProtection="1"/>
    <xf numFmtId="0" fontId="1" fillId="0" borderId="0" xfId="0" applyFont="1" applyAlignment="1" applyProtection="1">
      <alignment horizontal="center" wrapText="1"/>
    </xf>
    <xf numFmtId="0" fontId="0" fillId="0" borderId="0" xfId="0" applyFont="1" applyAlignment="1" applyProtection="1">
      <alignment wrapText="1"/>
    </xf>
    <xf numFmtId="0" fontId="0" fillId="0" borderId="0" xfId="0" applyFont="1" applyAlignment="1"/>
    <xf numFmtId="0" fontId="0" fillId="0" borderId="0" xfId="0" applyAlignment="1">
      <alignment wrapText="1"/>
    </xf>
    <xf numFmtId="0" fontId="0" fillId="0" borderId="0" xfId="0" applyFont="1" applyAlignment="1" applyProtection="1">
      <alignment vertical="center" wrapText="1"/>
    </xf>
    <xf numFmtId="49" fontId="12" fillId="0" borderId="12" xfId="0" applyNumberFormat="1" applyFont="1" applyFill="1" applyBorder="1" applyAlignment="1" applyProtection="1">
      <alignment horizontal="left"/>
      <protection locked="0"/>
    </xf>
    <xf numFmtId="0" fontId="12" fillId="0" borderId="13" xfId="0" applyFont="1" applyBorder="1" applyProtection="1"/>
    <xf numFmtId="0" fontId="12" fillId="0" borderId="14" xfId="0" applyFont="1" applyBorder="1" applyProtection="1"/>
    <xf numFmtId="0" fontId="0" fillId="0" borderId="14" xfId="0" applyFont="1" applyBorder="1" applyProtection="1"/>
    <xf numFmtId="0" fontId="0" fillId="0" borderId="15" xfId="0" applyFont="1" applyBorder="1" applyProtection="1"/>
    <xf numFmtId="0" fontId="0" fillId="0" borderId="6" xfId="0" applyFont="1" applyFill="1" applyBorder="1"/>
    <xf numFmtId="49" fontId="13" fillId="0" borderId="6" xfId="0" applyNumberFormat="1" applyFont="1" applyFill="1" applyBorder="1" applyAlignment="1" applyProtection="1">
      <alignment horizontal="left"/>
      <protection locked="0"/>
    </xf>
    <xf numFmtId="0" fontId="0" fillId="0" borderId="7" xfId="0" applyFont="1" applyFill="1" applyBorder="1" applyAlignment="1" applyProtection="1"/>
    <xf numFmtId="0" fontId="0" fillId="0" borderId="6" xfId="0" applyBorder="1"/>
    <xf numFmtId="0" fontId="0" fillId="0" borderId="10" xfId="0" applyBorder="1" applyAlignment="1">
      <alignment wrapText="1"/>
    </xf>
    <xf numFmtId="0" fontId="0" fillId="0" borderId="10" xfId="0" applyFont="1" applyBorder="1" applyAlignment="1" applyProtection="1">
      <alignment vertical="center" wrapText="1"/>
    </xf>
    <xf numFmtId="0" fontId="0" fillId="3" borderId="6" xfId="0" applyFont="1" applyFill="1" applyBorder="1" applyAlignment="1" applyProtection="1">
      <alignment vertical="center" wrapText="1"/>
    </xf>
    <xf numFmtId="0" fontId="0" fillId="3" borderId="10" xfId="0" applyFont="1" applyFill="1" applyBorder="1" applyAlignment="1" applyProtection="1">
      <alignment vertical="center" wrapText="1"/>
    </xf>
    <xf numFmtId="0" fontId="1" fillId="0" borderId="8" xfId="0" applyFont="1" applyBorder="1" applyAlignment="1">
      <alignment vertical="top" wrapText="1"/>
    </xf>
    <xf numFmtId="0" fontId="0" fillId="0" borderId="8" xfId="0" applyFont="1" applyBorder="1" applyProtection="1"/>
    <xf numFmtId="0" fontId="1" fillId="0" borderId="0" xfId="0" applyFont="1" applyAlignment="1">
      <alignment horizontal="center" wrapText="1"/>
    </xf>
    <xf numFmtId="0" fontId="0" fillId="0" borderId="0" xfId="0" applyFont="1" applyAlignment="1">
      <alignment wrapText="1"/>
    </xf>
    <xf numFmtId="0" fontId="0" fillId="0" borderId="0" xfId="0" applyFont="1" applyAlignment="1"/>
    <xf numFmtId="0" fontId="0" fillId="0" borderId="8" xfId="0" applyFont="1" applyBorder="1"/>
    <xf numFmtId="0" fontId="0" fillId="0" borderId="11" xfId="0" applyBorder="1" applyAlignment="1">
      <alignment horizontal="center" vertical="top" wrapText="1"/>
    </xf>
    <xf numFmtId="0" fontId="0" fillId="0" borderId="16" xfId="0" applyBorder="1" applyAlignment="1"/>
    <xf numFmtId="0" fontId="0" fillId="0" borderId="11" xfId="0" applyBorder="1" applyAlignment="1">
      <alignment horizontal="left" vertical="top" wrapText="1"/>
    </xf>
    <xf numFmtId="0" fontId="0" fillId="0" borderId="11" xfId="0" applyFont="1" applyBorder="1" applyAlignment="1"/>
    <xf numFmtId="42" fontId="0" fillId="0" borderId="16" xfId="0" applyNumberFormat="1" applyBorder="1" applyAlignment="1"/>
    <xf numFmtId="42" fontId="0" fillId="0" borderId="8" xfId="0" applyNumberFormat="1" applyFont="1" applyBorder="1"/>
    <xf numFmtId="10" fontId="1" fillId="0" borderId="0" xfId="0" applyNumberFormat="1" applyFont="1" applyFill="1" applyBorder="1" applyAlignment="1" applyProtection="1">
      <alignment horizontal="right" vertical="top" wrapText="1"/>
    </xf>
    <xf numFmtId="0" fontId="1" fillId="0" borderId="0" xfId="0" applyFont="1" applyBorder="1" applyAlignment="1">
      <alignment horizontal="right" vertical="top" wrapText="1"/>
    </xf>
    <xf numFmtId="0" fontId="1" fillId="0" borderId="0" xfId="0" applyFont="1" applyBorder="1" applyAlignment="1">
      <alignment horizontal="right"/>
    </xf>
    <xf numFmtId="9" fontId="0" fillId="0" borderId="0" xfId="2" applyFont="1" applyBorder="1"/>
    <xf numFmtId="9" fontId="1" fillId="0" borderId="8" xfId="2" applyFont="1" applyBorder="1" applyAlignment="1">
      <alignment horizontal="center"/>
    </xf>
    <xf numFmtId="0" fontId="1" fillId="0" borderId="0" xfId="0" applyFont="1" applyAlignment="1" applyProtection="1">
      <alignment horizontal="center" wrapText="1"/>
    </xf>
    <xf numFmtId="0" fontId="0" fillId="0" borderId="0" xfId="0" applyFont="1" applyAlignment="1" applyProtection="1">
      <alignment wrapText="1"/>
    </xf>
    <xf numFmtId="0" fontId="0" fillId="0" borderId="6" xfId="0" applyBorder="1" applyAlignment="1" applyProtection="1"/>
    <xf numFmtId="0" fontId="0" fillId="0" borderId="0" xfId="0" applyFont="1" applyBorder="1" applyProtection="1"/>
    <xf numFmtId="0" fontId="0" fillId="0" borderId="0" xfId="0" applyBorder="1" applyAlignment="1" applyProtection="1"/>
    <xf numFmtId="0" fontId="0" fillId="0" borderId="0" xfId="0" applyFont="1" applyBorder="1" applyAlignment="1" applyProtection="1">
      <alignment wrapText="1"/>
    </xf>
    <xf numFmtId="0" fontId="0" fillId="0" borderId="4" xfId="0" applyBorder="1" applyAlignment="1" applyProtection="1"/>
    <xf numFmtId="0" fontId="0" fillId="0" borderId="11" xfId="0" applyBorder="1" applyAlignment="1" applyProtection="1">
      <alignment horizontal="center" vertical="top" wrapText="1"/>
    </xf>
    <xf numFmtId="0" fontId="0" fillId="0" borderId="11" xfId="0" applyBorder="1" applyAlignment="1" applyProtection="1">
      <alignment horizontal="left" vertical="top" wrapText="1"/>
    </xf>
    <xf numFmtId="0" fontId="0" fillId="0" borderId="3" xfId="0" applyFont="1" applyBorder="1" applyAlignment="1" applyProtection="1"/>
    <xf numFmtId="0" fontId="0" fillId="0" borderId="16" xfId="0" applyBorder="1" applyAlignment="1" applyProtection="1"/>
    <xf numFmtId="0" fontId="0" fillId="0" borderId="3" xfId="0" applyBorder="1" applyAlignment="1" applyProtection="1"/>
    <xf numFmtId="0" fontId="0" fillId="0" borderId="9" xfId="0" applyBorder="1" applyAlignment="1" applyProtection="1"/>
    <xf numFmtId="42" fontId="0" fillId="0" borderId="3" xfId="0" applyNumberFormat="1" applyBorder="1" applyAlignment="1" applyProtection="1"/>
    <xf numFmtId="0" fontId="1" fillId="0" borderId="0" xfId="0" applyFont="1" applyBorder="1" applyAlignment="1" applyProtection="1">
      <alignment horizontal="right"/>
    </xf>
    <xf numFmtId="0" fontId="1" fillId="0" borderId="0" xfId="0" applyFont="1" applyBorder="1" applyProtection="1"/>
    <xf numFmtId="0" fontId="1" fillId="0" borderId="0" xfId="0" applyFont="1" applyProtection="1"/>
    <xf numFmtId="0" fontId="3" fillId="0" borderId="1" xfId="0" applyFont="1" applyBorder="1" applyAlignment="1" applyProtection="1">
      <alignment horizontal="centerContinuous" wrapText="1"/>
    </xf>
    <xf numFmtId="0" fontId="0" fillId="0" borderId="1" xfId="0" applyFont="1" applyBorder="1" applyAlignment="1" applyProtection="1">
      <alignment horizontal="centerContinuous"/>
    </xf>
    <xf numFmtId="0" fontId="0" fillId="0" borderId="1" xfId="0" applyFont="1" applyBorder="1" applyProtection="1"/>
    <xf numFmtId="0" fontId="0" fillId="0" borderId="19" xfId="0" applyFont="1" applyBorder="1" applyProtection="1"/>
    <xf numFmtId="0" fontId="0" fillId="0" borderId="0" xfId="0" applyFont="1" applyAlignment="1" applyProtection="1"/>
    <xf numFmtId="164" fontId="0" fillId="7" borderId="4" xfId="0" applyNumberFormat="1" applyFont="1" applyFill="1" applyBorder="1" applyAlignment="1" applyProtection="1">
      <alignment vertical="top" wrapText="1"/>
      <protection locked="0"/>
    </xf>
    <xf numFmtId="14" fontId="0" fillId="7" borderId="4" xfId="0" applyNumberFormat="1" applyFont="1" applyFill="1" applyBorder="1" applyAlignment="1" applyProtection="1">
      <alignment vertical="top" wrapText="1"/>
      <protection locked="0"/>
    </xf>
    <xf numFmtId="0" fontId="1" fillId="7" borderId="0" xfId="0" applyFont="1" applyFill="1" applyProtection="1">
      <protection locked="0"/>
    </xf>
    <xf numFmtId="0" fontId="1" fillId="7" borderId="2" xfId="0" applyFont="1" applyFill="1" applyBorder="1" applyProtection="1">
      <protection locked="0"/>
    </xf>
    <xf numFmtId="0" fontId="0" fillId="7" borderId="8" xfId="0" applyFill="1" applyBorder="1" applyAlignment="1" applyProtection="1">
      <alignment vertical="top" wrapText="1"/>
      <protection locked="0"/>
    </xf>
    <xf numFmtId="0" fontId="0" fillId="7" borderId="8" xfId="0" applyFill="1" applyBorder="1" applyAlignment="1" applyProtection="1">
      <protection locked="0"/>
    </xf>
    <xf numFmtId="0" fontId="0" fillId="7" borderId="7" xfId="0" applyFill="1" applyBorder="1" applyAlignment="1" applyProtection="1">
      <alignment wrapText="1"/>
      <protection locked="0"/>
    </xf>
    <xf numFmtId="0" fontId="0" fillId="7" borderId="6" xfId="0" applyFill="1" applyBorder="1" applyAlignment="1" applyProtection="1">
      <alignment wrapText="1"/>
      <protection locked="0"/>
    </xf>
    <xf numFmtId="0" fontId="0" fillId="7" borderId="8" xfId="0" applyFont="1" applyFill="1" applyBorder="1" applyProtection="1">
      <protection locked="0"/>
    </xf>
    <xf numFmtId="0" fontId="1" fillId="0" borderId="8" xfId="0" applyFont="1" applyFill="1" applyBorder="1" applyAlignment="1" applyProtection="1">
      <alignment horizontal="center" wrapText="1"/>
    </xf>
    <xf numFmtId="0" fontId="0" fillId="7" borderId="8" xfId="0" applyFill="1" applyBorder="1" applyAlignment="1" applyProtection="1">
      <protection locked="0"/>
    </xf>
    <xf numFmtId="0" fontId="0" fillId="0" borderId="4" xfId="0" applyFill="1" applyBorder="1" applyAlignment="1" applyProtection="1"/>
    <xf numFmtId="0" fontId="0" fillId="7" borderId="8" xfId="0" applyFill="1" applyBorder="1" applyAlignment="1" applyProtection="1">
      <alignment vertical="top" wrapText="1"/>
      <protection locked="0"/>
    </xf>
    <xf numFmtId="0" fontId="1" fillId="0" borderId="8" xfId="0" applyFont="1" applyBorder="1" applyAlignment="1">
      <alignment vertical="top" wrapText="1"/>
    </xf>
    <xf numFmtId="9" fontId="0" fillId="7" borderId="8" xfId="0" applyNumberFormat="1" applyFont="1" applyFill="1" applyBorder="1" applyAlignment="1" applyProtection="1">
      <alignment horizontal="left" vertical="top" wrapText="1"/>
      <protection locked="0"/>
    </xf>
    <xf numFmtId="9" fontId="0" fillId="7" borderId="8" xfId="0" applyNumberFormat="1" applyFill="1" applyBorder="1" applyAlignment="1" applyProtection="1">
      <alignment horizontal="left" vertical="top" wrapText="1"/>
      <protection locked="0"/>
    </xf>
    <xf numFmtId="0" fontId="0" fillId="7" borderId="7" xfId="0" applyFill="1" applyBorder="1" applyAlignment="1" applyProtection="1">
      <alignment vertical="top" wrapText="1"/>
      <protection locked="0"/>
    </xf>
    <xf numFmtId="0" fontId="0" fillId="7" borderId="18" xfId="0" applyFill="1" applyBorder="1" applyAlignment="1" applyProtection="1">
      <protection locked="0"/>
    </xf>
    <xf numFmtId="0" fontId="0" fillId="7" borderId="10" xfId="0" applyFill="1" applyBorder="1" applyAlignment="1" applyProtection="1">
      <protection locked="0"/>
    </xf>
    <xf numFmtId="9" fontId="15" fillId="0" borderId="3" xfId="2" applyFont="1" applyBorder="1" applyAlignment="1" applyProtection="1"/>
    <xf numFmtId="0" fontId="1" fillId="0" borderId="2" xfId="0" applyFont="1" applyBorder="1" applyProtection="1"/>
    <xf numFmtId="0" fontId="1" fillId="0" borderId="1" xfId="0" applyFont="1" applyFill="1" applyBorder="1" applyAlignment="1" applyProtection="1">
      <alignment horizontal="left" vertical="top" wrapText="1"/>
    </xf>
    <xf numFmtId="9" fontId="1" fillId="0" borderId="1" xfId="0" applyNumberFormat="1" applyFont="1" applyFill="1" applyBorder="1" applyAlignment="1" applyProtection="1">
      <alignment horizontal="left" vertical="top" wrapText="1"/>
    </xf>
    <xf numFmtId="9" fontId="1" fillId="0" borderId="1" xfId="0" applyNumberFormat="1" applyFont="1" applyFill="1" applyBorder="1" applyAlignment="1" applyProtection="1">
      <alignment horizontal="left" vertical="top" wrapText="1"/>
      <protection locked="0"/>
    </xf>
    <xf numFmtId="9" fontId="16" fillId="0" borderId="1" xfId="2" applyFont="1" applyFill="1" applyBorder="1" applyAlignment="1" applyProtection="1"/>
    <xf numFmtId="9" fontId="1" fillId="0" borderId="19" xfId="0" applyNumberFormat="1" applyFont="1" applyFill="1" applyBorder="1" applyAlignment="1" applyProtection="1">
      <alignment horizontal="left" vertical="top" wrapText="1"/>
      <protection locked="0"/>
    </xf>
    <xf numFmtId="9" fontId="0" fillId="4" borderId="1" xfId="0" applyNumberFormat="1" applyFill="1" applyBorder="1" applyAlignment="1" applyProtection="1">
      <alignment horizontal="left" vertical="top" wrapText="1"/>
      <protection locked="0"/>
    </xf>
    <xf numFmtId="9" fontId="15" fillId="4" borderId="1" xfId="2" applyFont="1" applyFill="1" applyBorder="1" applyAlignment="1" applyProtection="1"/>
    <xf numFmtId="9" fontId="0" fillId="4" borderId="1" xfId="0" applyNumberFormat="1" applyFont="1" applyFill="1" applyBorder="1" applyAlignment="1" applyProtection="1">
      <alignment horizontal="left" vertical="top" wrapText="1"/>
      <protection locked="0"/>
    </xf>
    <xf numFmtId="9" fontId="0" fillId="4" borderId="19" xfId="0" applyNumberFormat="1" applyFill="1" applyBorder="1" applyAlignment="1" applyProtection="1">
      <alignment horizontal="left" vertical="top" wrapText="1"/>
      <protection locked="0"/>
    </xf>
    <xf numFmtId="0" fontId="1" fillId="0" borderId="1" xfId="0" applyFont="1" applyBorder="1" applyAlignment="1" applyProtection="1">
      <alignment horizontal="left" vertical="top" wrapText="1"/>
    </xf>
    <xf numFmtId="9" fontId="1" fillId="4" borderId="1" xfId="0" applyNumberFormat="1" applyFont="1" applyFill="1" applyBorder="1" applyAlignment="1" applyProtection="1">
      <alignment horizontal="left" vertical="top" wrapText="1"/>
    </xf>
    <xf numFmtId="0" fontId="1" fillId="0" borderId="1" xfId="0" applyFont="1" applyBorder="1" applyAlignment="1" applyProtection="1">
      <alignment horizontal="right" vertical="top" wrapText="1"/>
    </xf>
    <xf numFmtId="0" fontId="1" fillId="0" borderId="1" xfId="0" applyFont="1" applyBorder="1" applyAlignment="1" applyProtection="1">
      <alignment horizontal="right"/>
    </xf>
    <xf numFmtId="0" fontId="1" fillId="0" borderId="19" xfId="0" applyFont="1" applyBorder="1" applyAlignment="1" applyProtection="1">
      <alignment horizontal="right"/>
    </xf>
    <xf numFmtId="0" fontId="17" fillId="0" borderId="0" xfId="0" applyFont="1" applyAlignment="1" applyProtection="1">
      <alignment horizontal="center"/>
    </xf>
    <xf numFmtId="0" fontId="17" fillId="0" borderId="0" xfId="0" applyFont="1" applyBorder="1" applyAlignment="1" applyProtection="1">
      <alignment horizontal="center"/>
    </xf>
    <xf numFmtId="0" fontId="17" fillId="0" borderId="17" xfId="0" applyFont="1" applyBorder="1" applyAlignment="1" applyProtection="1">
      <alignment horizontal="center"/>
    </xf>
    <xf numFmtId="9" fontId="18" fillId="0" borderId="16" xfId="2" applyFont="1" applyBorder="1" applyAlignment="1" applyProtection="1"/>
    <xf numFmtId="9" fontId="18" fillId="0" borderId="3" xfId="2" applyFont="1" applyBorder="1" applyAlignment="1" applyProtection="1"/>
    <xf numFmtId="49" fontId="0" fillId="0" borderId="0" xfId="0" applyNumberFormat="1"/>
    <xf numFmtId="0" fontId="0" fillId="0" borderId="0" xfId="0" applyNumberFormat="1"/>
    <xf numFmtId="14" fontId="0" fillId="0" borderId="0" xfId="0" applyNumberFormat="1"/>
    <xf numFmtId="1" fontId="0" fillId="0" borderId="0" xfId="0" applyNumberFormat="1"/>
    <xf numFmtId="42" fontId="0" fillId="0" borderId="0" xfId="0" applyNumberFormat="1"/>
    <xf numFmtId="9" fontId="0" fillId="0" borderId="0" xfId="0" applyNumberFormat="1"/>
    <xf numFmtId="9" fontId="13" fillId="0" borderId="1" xfId="0" applyNumberFormat="1" applyFont="1" applyFill="1" applyBorder="1" applyAlignment="1" applyProtection="1">
      <alignment horizontal="left" vertical="top" wrapText="1"/>
    </xf>
    <xf numFmtId="42" fontId="1" fillId="0" borderId="1" xfId="0" applyNumberFormat="1" applyFont="1" applyFill="1" applyBorder="1" applyAlignment="1" applyProtection="1">
      <alignment horizontal="left" vertical="top" wrapText="1"/>
    </xf>
    <xf numFmtId="42" fontId="1" fillId="0" borderId="1" xfId="0" applyNumberFormat="1" applyFont="1" applyFill="1" applyBorder="1" applyAlignment="1" applyProtection="1"/>
    <xf numFmtId="42" fontId="1" fillId="0" borderId="19" xfId="0" applyNumberFormat="1" applyFont="1" applyFill="1" applyBorder="1" applyAlignment="1" applyProtection="1">
      <alignment horizontal="left" vertical="top" wrapText="1"/>
    </xf>
    <xf numFmtId="42" fontId="1" fillId="0" borderId="0" xfId="0" applyNumberFormat="1" applyFont="1" applyBorder="1" applyAlignment="1" applyProtection="1"/>
    <xf numFmtId="0" fontId="1" fillId="0" borderId="0" xfId="0" applyFont="1" applyAlignment="1" applyProtection="1">
      <alignment horizontal="center" wrapText="1"/>
    </xf>
    <xf numFmtId="0" fontId="0" fillId="0" borderId="0" xfId="0" applyFont="1" applyAlignment="1" applyProtection="1">
      <alignment wrapText="1"/>
    </xf>
    <xf numFmtId="0" fontId="0" fillId="0" borderId="0" xfId="0" applyAlignment="1" applyProtection="1"/>
    <xf numFmtId="0" fontId="0" fillId="7" borderId="6" xfId="0" applyFill="1" applyBorder="1" applyAlignment="1" applyProtection="1">
      <alignment wrapText="1"/>
      <protection locked="0"/>
    </xf>
    <xf numFmtId="0" fontId="0" fillId="7" borderId="6" xfId="0" applyFill="1" applyBorder="1" applyAlignment="1" applyProtection="1">
      <alignment wrapText="1"/>
      <protection locked="0"/>
    </xf>
    <xf numFmtId="0" fontId="0" fillId="7" borderId="24" xfId="0" applyFill="1" applyBorder="1" applyAlignment="1" applyProtection="1">
      <alignment wrapText="1"/>
      <protection locked="0"/>
    </xf>
    <xf numFmtId="0" fontId="0" fillId="7" borderId="27" xfId="0" applyFill="1" applyBorder="1" applyAlignment="1" applyProtection="1">
      <alignment wrapText="1"/>
      <protection locked="0"/>
    </xf>
    <xf numFmtId="0" fontId="0" fillId="0" borderId="0" xfId="0" applyAlignment="1" applyProtection="1">
      <alignment wrapText="1"/>
    </xf>
    <xf numFmtId="0" fontId="7" fillId="0" borderId="0" xfId="0" applyFont="1" applyAlignment="1" applyProtection="1">
      <alignment horizontal="justify" wrapText="1"/>
    </xf>
    <xf numFmtId="0" fontId="0" fillId="0" borderId="0" xfId="0" applyAlignment="1" applyProtection="1">
      <alignment horizontal="left" wrapText="1"/>
    </xf>
    <xf numFmtId="0" fontId="0" fillId="0" borderId="0" xfId="0" applyAlignment="1" applyProtection="1">
      <alignment horizontal="centerContinuous"/>
    </xf>
    <xf numFmtId="0" fontId="3" fillId="0" borderId="0" xfId="0" applyFont="1" applyAlignment="1" applyProtection="1">
      <alignment horizontal="centerContinuous" wrapText="1"/>
      <protection locked="0"/>
    </xf>
    <xf numFmtId="0" fontId="0" fillId="0" borderId="3" xfId="0" applyFont="1" applyBorder="1" applyAlignment="1">
      <alignment horizontal="left" vertical="top" wrapText="1"/>
    </xf>
    <xf numFmtId="0" fontId="0" fillId="0" borderId="0" xfId="0" applyAlignment="1">
      <alignment horizontal="left" vertical="top" wrapText="1"/>
    </xf>
    <xf numFmtId="0" fontId="0" fillId="0" borderId="3" xfId="0" applyBorder="1" applyAlignment="1">
      <alignment horizontal="left" vertical="top" wrapText="1"/>
    </xf>
    <xf numFmtId="0" fontId="0" fillId="7" borderId="4" xfId="0" applyFont="1" applyFill="1" applyBorder="1" applyAlignment="1" applyProtection="1">
      <alignment vertical="top" wrapText="1"/>
      <protection locked="0"/>
    </xf>
    <xf numFmtId="0" fontId="0" fillId="7" borderId="4" xfId="0" applyFill="1" applyBorder="1" applyAlignment="1">
      <alignment wrapText="1"/>
    </xf>
    <xf numFmtId="0" fontId="0" fillId="7" borderId="1" xfId="0" applyFill="1" applyBorder="1" applyAlignment="1">
      <alignment wrapText="1"/>
    </xf>
    <xf numFmtId="0" fontId="0" fillId="0" borderId="3" xfId="0" applyFont="1" applyBorder="1" applyAlignment="1">
      <alignment vertical="top" wrapText="1"/>
    </xf>
    <xf numFmtId="0" fontId="0" fillId="0" borderId="0" xfId="0" applyBorder="1" applyAlignment="1">
      <alignment vertical="top" wrapText="1"/>
    </xf>
    <xf numFmtId="0" fontId="0" fillId="7" borderId="1" xfId="0" applyFont="1" applyFill="1" applyBorder="1" applyAlignment="1" applyProtection="1">
      <alignment vertical="top" wrapText="1"/>
      <protection locked="0"/>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 fillId="0" borderId="0" xfId="0" applyFont="1" applyAlignment="1" applyProtection="1">
      <alignment horizontal="center" wrapText="1"/>
    </xf>
    <xf numFmtId="0" fontId="0" fillId="0" borderId="0" xfId="0" applyFont="1" applyAlignment="1" applyProtection="1">
      <alignment wrapText="1"/>
    </xf>
    <xf numFmtId="0" fontId="4" fillId="0" borderId="4" xfId="0" applyFont="1" applyBorder="1" applyAlignment="1">
      <alignment horizontal="justify" vertical="top"/>
    </xf>
    <xf numFmtId="0" fontId="0" fillId="0" borderId="4" xfId="0" applyBorder="1" applyAlignment="1">
      <alignment vertical="top"/>
    </xf>
    <xf numFmtId="0" fontId="0" fillId="0" borderId="0" xfId="0" applyAlignment="1" applyProtection="1">
      <alignment vertical="top" wrapText="1"/>
    </xf>
    <xf numFmtId="0" fontId="0" fillId="0" borderId="0" xfId="0" applyAlignment="1">
      <alignment vertical="top" wrapText="1"/>
    </xf>
    <xf numFmtId="0" fontId="0" fillId="0" borderId="0" xfId="0" applyFont="1" applyAlignment="1">
      <alignment vertical="top" wrapText="1"/>
    </xf>
    <xf numFmtId="49" fontId="13" fillId="7" borderId="6" xfId="0" applyNumberFormat="1" applyFont="1" applyFill="1" applyBorder="1" applyAlignment="1" applyProtection="1">
      <alignment horizontal="left"/>
      <protection locked="0"/>
    </xf>
    <xf numFmtId="0" fontId="0" fillId="7" borderId="6" xfId="0" applyFill="1" applyBorder="1" applyAlignment="1"/>
    <xf numFmtId="0" fontId="0" fillId="7" borderId="10" xfId="0" applyFill="1" applyBorder="1" applyAlignment="1"/>
    <xf numFmtId="0" fontId="0" fillId="0" borderId="7" xfId="0" applyFill="1" applyBorder="1" applyAlignment="1" applyProtection="1"/>
    <xf numFmtId="0" fontId="0" fillId="0" borderId="6" xfId="0" applyBorder="1" applyAlignment="1"/>
    <xf numFmtId="49" fontId="12" fillId="7" borderId="6" xfId="0" applyNumberFormat="1" applyFont="1" applyFill="1" applyBorder="1" applyAlignment="1" applyProtection="1">
      <alignment horizontal="left"/>
      <protection locked="0"/>
    </xf>
    <xf numFmtId="0" fontId="1" fillId="0" borderId="0" xfId="0" applyFont="1" applyAlignment="1">
      <alignment vertical="top" wrapText="1"/>
    </xf>
    <xf numFmtId="0" fontId="1" fillId="0" borderId="7" xfId="0" applyFont="1" applyBorder="1" applyAlignment="1">
      <alignment vertical="top" wrapText="1"/>
    </xf>
    <xf numFmtId="0" fontId="0" fillId="0" borderId="10" xfId="0" applyBorder="1" applyAlignment="1"/>
    <xf numFmtId="0" fontId="1" fillId="7" borderId="7" xfId="0" applyFont="1" applyFill="1" applyBorder="1" applyAlignment="1" applyProtection="1">
      <alignment vertical="top" wrapText="1"/>
      <protection locked="0"/>
    </xf>
    <xf numFmtId="0" fontId="0" fillId="7" borderId="6" xfId="0" applyFill="1" applyBorder="1" applyAlignment="1" applyProtection="1">
      <alignment vertical="top" wrapText="1"/>
      <protection locked="0"/>
    </xf>
    <xf numFmtId="0" fontId="0" fillId="7" borderId="10" xfId="0" applyFill="1" applyBorder="1" applyAlignment="1" applyProtection="1">
      <alignment vertical="top" wrapText="1"/>
      <protection locked="0"/>
    </xf>
    <xf numFmtId="0" fontId="13" fillId="3" borderId="7" xfId="0" applyFont="1" applyFill="1" applyBorder="1" applyAlignment="1" applyProtection="1">
      <protection locked="0"/>
    </xf>
    <xf numFmtId="0" fontId="1" fillId="3" borderId="6" xfId="0" applyFont="1" applyFill="1" applyBorder="1" applyAlignment="1"/>
    <xf numFmtId="0" fontId="1" fillId="3" borderId="10" xfId="0" applyFont="1" applyFill="1" applyBorder="1" applyAlignment="1"/>
    <xf numFmtId="0" fontId="6" fillId="2" borderId="3" xfId="0" applyFont="1" applyFill="1" applyBorder="1" applyAlignment="1">
      <alignment horizontal="center" vertical="center"/>
    </xf>
    <xf numFmtId="0" fontId="6" fillId="2" borderId="0" xfId="0" applyFont="1" applyFill="1" applyBorder="1" applyAlignment="1">
      <alignment horizontal="center" vertical="center"/>
    </xf>
    <xf numFmtId="0" fontId="0" fillId="0" borderId="0" xfId="0" applyAlignment="1"/>
    <xf numFmtId="0" fontId="1" fillId="0" borderId="0" xfId="0" applyFont="1" applyAlignment="1">
      <alignment horizontal="center" wrapText="1"/>
    </xf>
    <xf numFmtId="0" fontId="0" fillId="0" borderId="0" xfId="0" applyFont="1" applyAlignment="1">
      <alignment wrapText="1"/>
    </xf>
    <xf numFmtId="0" fontId="0" fillId="6" borderId="11" xfId="0" applyFont="1" applyFill="1" applyBorder="1" applyAlignment="1"/>
    <xf numFmtId="0" fontId="0" fillId="6" borderId="9" xfId="0" applyFill="1" applyBorder="1" applyAlignment="1"/>
    <xf numFmtId="0" fontId="0" fillId="0" borderId="7" xfId="0" applyFont="1" applyBorder="1" applyAlignment="1">
      <alignment horizontal="left" vertical="top" wrapText="1"/>
    </xf>
    <xf numFmtId="0" fontId="0" fillId="0" borderId="6" xfId="0" applyBorder="1" applyAlignment="1">
      <alignment horizontal="left" vertical="top" wrapText="1"/>
    </xf>
    <xf numFmtId="0" fontId="0" fillId="0" borderId="10" xfId="0" applyBorder="1" applyAlignment="1">
      <alignment horizontal="left" vertical="top" wrapText="1"/>
    </xf>
    <xf numFmtId="42" fontId="0" fillId="7" borderId="7" xfId="0" applyNumberFormat="1" applyFont="1" applyFill="1" applyBorder="1" applyAlignment="1" applyProtection="1">
      <alignment horizontal="left" vertical="top" wrapText="1"/>
      <protection locked="0"/>
    </xf>
    <xf numFmtId="42" fontId="0" fillId="7" borderId="10" xfId="0" applyNumberFormat="1" applyFill="1" applyBorder="1" applyAlignment="1">
      <alignment horizontal="left" vertical="top" wrapText="1"/>
    </xf>
    <xf numFmtId="0" fontId="1" fillId="0" borderId="7" xfId="0" applyFont="1" applyBorder="1" applyAlignment="1">
      <alignment horizontal="left" vertical="top" wrapText="1"/>
    </xf>
    <xf numFmtId="0" fontId="0" fillId="0" borderId="7" xfId="0" applyFont="1" applyBorder="1" applyAlignment="1"/>
    <xf numFmtId="0" fontId="1" fillId="0" borderId="8" xfId="0" applyFont="1" applyBorder="1" applyAlignment="1">
      <alignment horizontal="center"/>
    </xf>
    <xf numFmtId="164" fontId="0" fillId="7" borderId="8" xfId="0" applyNumberFormat="1" applyFont="1" applyFill="1" applyBorder="1" applyAlignment="1" applyProtection="1">
      <alignment wrapText="1"/>
      <protection locked="0"/>
    </xf>
    <xf numFmtId="164" fontId="0" fillId="7" borderId="8" xfId="0" applyNumberFormat="1" applyFill="1" applyBorder="1" applyAlignment="1" applyProtection="1">
      <alignment wrapText="1"/>
      <protection locked="0"/>
    </xf>
    <xf numFmtId="42" fontId="0" fillId="7" borderId="8" xfId="0" applyNumberFormat="1" applyFont="1" applyFill="1" applyBorder="1" applyAlignment="1" applyProtection="1">
      <alignment horizontal="left" vertical="top" wrapText="1"/>
      <protection locked="0"/>
    </xf>
    <xf numFmtId="42" fontId="0" fillId="7" borderId="8" xfId="0" applyNumberFormat="1" applyFill="1" applyBorder="1" applyAlignment="1" applyProtection="1">
      <alignment horizontal="left" vertical="top" wrapText="1"/>
      <protection locked="0"/>
    </xf>
    <xf numFmtId="0" fontId="0" fillId="0" borderId="8" xfId="0" applyFont="1" applyBorder="1" applyAlignment="1">
      <alignment horizontal="left" wrapText="1"/>
    </xf>
    <xf numFmtId="1" fontId="0" fillId="7" borderId="8" xfId="0" applyNumberFormat="1" applyFont="1" applyFill="1" applyBorder="1" applyAlignment="1" applyProtection="1">
      <alignment wrapText="1"/>
      <protection locked="0"/>
    </xf>
    <xf numFmtId="1" fontId="0" fillId="7" borderId="8" xfId="0" applyNumberFormat="1" applyFill="1" applyBorder="1" applyAlignment="1" applyProtection="1">
      <alignment wrapText="1"/>
      <protection locked="0"/>
    </xf>
    <xf numFmtId="0" fontId="1" fillId="0" borderId="8" xfId="0" applyFont="1" applyBorder="1" applyAlignment="1">
      <alignment horizontal="center" vertical="top" wrapText="1"/>
    </xf>
    <xf numFmtId="0" fontId="0" fillId="0" borderId="8" xfId="0" applyBorder="1" applyAlignment="1">
      <alignment horizontal="center" vertical="top" wrapText="1"/>
    </xf>
    <xf numFmtId="0" fontId="0" fillId="0" borderId="8" xfId="0" applyFont="1" applyBorder="1" applyAlignment="1">
      <alignment horizontal="left" vertical="top" wrapText="1"/>
    </xf>
    <xf numFmtId="0" fontId="0" fillId="0" borderId="8" xfId="0" applyBorder="1" applyAlignment="1">
      <alignment horizontal="left" vertical="top" wrapText="1"/>
    </xf>
    <xf numFmtId="42" fontId="0" fillId="4" borderId="7" xfId="0" applyNumberFormat="1" applyFont="1" applyFill="1" applyBorder="1" applyAlignment="1" applyProtection="1">
      <alignment horizontal="left" vertical="top" wrapText="1"/>
    </xf>
    <xf numFmtId="42" fontId="0" fillId="4" borderId="10" xfId="0" applyNumberFormat="1" applyFill="1" applyBorder="1" applyAlignment="1" applyProtection="1">
      <alignment horizontal="left" vertical="top" wrapText="1"/>
    </xf>
    <xf numFmtId="0" fontId="0" fillId="0" borderId="0" xfId="0" applyFill="1" applyAlignment="1">
      <alignment horizontal="left" wrapText="1"/>
    </xf>
    <xf numFmtId="0" fontId="0" fillId="0" borderId="0" xfId="0" applyFont="1" applyFill="1" applyAlignment="1">
      <alignment horizontal="left" wrapText="1"/>
    </xf>
    <xf numFmtId="0" fontId="0" fillId="0" borderId="0" xfId="0" applyFill="1" applyAlignment="1"/>
    <xf numFmtId="42" fontId="0" fillId="7" borderId="11" xfId="0" applyNumberFormat="1" applyFont="1" applyFill="1" applyBorder="1" applyAlignment="1" applyProtection="1">
      <alignment horizontal="left" vertical="top" wrapText="1"/>
      <protection locked="0"/>
    </xf>
    <xf numFmtId="42" fontId="0" fillId="7" borderId="11" xfId="0" applyNumberFormat="1" applyFill="1" applyBorder="1" applyAlignment="1" applyProtection="1">
      <alignment horizontal="left" vertical="top" wrapText="1"/>
      <protection locked="0"/>
    </xf>
    <xf numFmtId="10" fontId="1" fillId="0" borderId="8" xfId="0" applyNumberFormat="1" applyFont="1" applyFill="1" applyBorder="1" applyAlignment="1" applyProtection="1">
      <alignment horizontal="right" vertical="top" wrapText="1"/>
    </xf>
    <xf numFmtId="0" fontId="1" fillId="0" borderId="8" xfId="0" applyFont="1" applyBorder="1" applyAlignment="1">
      <alignment horizontal="right" vertical="top" wrapText="1"/>
    </xf>
    <xf numFmtId="0" fontId="1" fillId="0" borderId="8" xfId="0" applyFont="1" applyBorder="1" applyAlignment="1">
      <alignment horizontal="right"/>
    </xf>
    <xf numFmtId="0" fontId="0" fillId="0" borderId="11" xfId="0" applyFont="1" applyBorder="1" applyAlignment="1">
      <alignment horizontal="left" vertical="top" wrapText="1"/>
    </xf>
    <xf numFmtId="0" fontId="0" fillId="0" borderId="11" xfId="0" applyBorder="1" applyAlignment="1">
      <alignment horizontal="left" vertical="top" wrapText="1"/>
    </xf>
    <xf numFmtId="0" fontId="6" fillId="2" borderId="0" xfId="0" applyFont="1" applyFill="1" applyBorder="1" applyAlignment="1" applyProtection="1">
      <alignment horizontal="center" vertical="center"/>
    </xf>
    <xf numFmtId="0" fontId="0" fillId="0" borderId="0" xfId="0" applyBorder="1" applyAlignment="1" applyProtection="1"/>
    <xf numFmtId="0" fontId="0" fillId="0" borderId="0" xfId="0" applyAlignment="1" applyProtection="1"/>
    <xf numFmtId="0" fontId="0" fillId="0" borderId="8" xfId="0" applyFont="1" applyBorder="1" applyAlignment="1" applyProtection="1">
      <alignment horizontal="left" vertical="top" wrapText="1"/>
    </xf>
    <xf numFmtId="0" fontId="0" fillId="0" borderId="8" xfId="0" applyBorder="1" applyAlignment="1" applyProtection="1">
      <alignment horizontal="left" vertical="top" wrapText="1"/>
    </xf>
    <xf numFmtId="164" fontId="0" fillId="7" borderId="7" xfId="0" applyNumberFormat="1" applyFont="1" applyFill="1" applyBorder="1" applyAlignment="1" applyProtection="1">
      <alignment wrapText="1"/>
      <protection locked="0"/>
    </xf>
    <xf numFmtId="0" fontId="0" fillId="7" borderId="10" xfId="0" applyFill="1" applyBorder="1" applyAlignment="1" applyProtection="1">
      <alignment wrapText="1"/>
      <protection locked="0"/>
    </xf>
    <xf numFmtId="0" fontId="0" fillId="0" borderId="7" xfId="0" applyFont="1" applyFill="1" applyBorder="1" applyAlignment="1" applyProtection="1"/>
    <xf numFmtId="0" fontId="0" fillId="0" borderId="6" xfId="0" applyFill="1" applyBorder="1" applyAlignment="1" applyProtection="1"/>
    <xf numFmtId="0" fontId="0" fillId="0" borderId="10" xfId="0" applyFill="1" applyBorder="1" applyAlignment="1" applyProtection="1"/>
    <xf numFmtId="0" fontId="1" fillId="0" borderId="8" xfId="0" applyFont="1" applyBorder="1" applyAlignment="1" applyProtection="1">
      <alignment horizontal="center" vertical="top" wrapText="1"/>
    </xf>
    <xf numFmtId="0" fontId="0" fillId="0" borderId="8" xfId="0" applyBorder="1" applyAlignment="1" applyProtection="1">
      <alignment horizontal="center" vertical="top" wrapText="1"/>
    </xf>
    <xf numFmtId="0" fontId="1" fillId="0" borderId="8" xfId="0" applyFont="1" applyBorder="1" applyAlignment="1" applyProtection="1">
      <alignment horizontal="center"/>
    </xf>
    <xf numFmtId="0" fontId="1" fillId="3" borderId="7" xfId="0" applyFont="1" applyFill="1" applyBorder="1" applyAlignment="1" applyProtection="1">
      <alignment horizontal="left" vertical="top" wrapText="1"/>
    </xf>
    <xf numFmtId="0" fontId="0" fillId="3" borderId="6" xfId="0" applyFill="1" applyBorder="1" applyAlignment="1" applyProtection="1"/>
    <xf numFmtId="0" fontId="0" fillId="3" borderId="10" xfId="0" applyFill="1" applyBorder="1" applyAlignment="1" applyProtection="1"/>
    <xf numFmtId="0" fontId="0" fillId="0" borderId="5" xfId="0" applyBorder="1" applyAlignment="1" applyProtection="1">
      <alignment horizontal="left" wrapText="1"/>
    </xf>
    <xf numFmtId="0" fontId="0" fillId="0" borderId="4" xfId="0" applyBorder="1" applyAlignment="1" applyProtection="1"/>
    <xf numFmtId="0" fontId="0" fillId="0" borderId="18" xfId="0" applyBorder="1" applyAlignment="1" applyProtection="1"/>
    <xf numFmtId="0" fontId="0" fillId="0" borderId="7" xfId="0" applyFont="1" applyBorder="1" applyAlignment="1" applyProtection="1">
      <alignment horizontal="left" vertical="top" wrapText="1"/>
    </xf>
    <xf numFmtId="0" fontId="0" fillId="0" borderId="6" xfId="0" applyBorder="1" applyAlignment="1" applyProtection="1">
      <alignment wrapText="1"/>
    </xf>
    <xf numFmtId="0" fontId="0" fillId="0" borderId="10" xfId="0" applyBorder="1" applyAlignment="1" applyProtection="1">
      <alignment wrapText="1"/>
    </xf>
    <xf numFmtId="0" fontId="1" fillId="3" borderId="7" xfId="0" applyFont="1" applyFill="1" applyBorder="1" applyAlignment="1" applyProtection="1"/>
    <xf numFmtId="0" fontId="0" fillId="0" borderId="3" xfId="0" applyFont="1" applyBorder="1" applyAlignment="1" applyProtection="1">
      <alignment horizontal="left" vertical="top" wrapText="1"/>
    </xf>
    <xf numFmtId="0" fontId="0" fillId="0" borderId="17" xfId="0" applyBorder="1" applyAlignment="1" applyProtection="1"/>
    <xf numFmtId="0" fontId="0" fillId="0" borderId="0" xfId="0" applyBorder="1" applyAlignment="1" applyProtection="1">
      <alignment horizontal="left" vertical="top" wrapText="1"/>
    </xf>
    <xf numFmtId="0" fontId="0" fillId="0" borderId="17" xfId="0" applyBorder="1" applyAlignment="1" applyProtection="1">
      <alignment horizontal="left" vertical="top" wrapText="1"/>
    </xf>
    <xf numFmtId="9" fontId="0" fillId="0" borderId="3" xfId="0" applyNumberFormat="1" applyFont="1" applyBorder="1" applyAlignment="1" applyProtection="1">
      <alignment horizontal="left" vertical="top" wrapText="1"/>
    </xf>
    <xf numFmtId="0" fontId="0" fillId="0" borderId="8" xfId="0" applyFont="1" applyBorder="1" applyAlignment="1" applyProtection="1">
      <alignment horizontal="left" wrapText="1"/>
    </xf>
    <xf numFmtId="1" fontId="0" fillId="0" borderId="8" xfId="0" applyNumberFormat="1" applyFont="1" applyFill="1" applyBorder="1" applyAlignment="1" applyProtection="1">
      <alignment wrapText="1"/>
    </xf>
    <xf numFmtId="1" fontId="0" fillId="0" borderId="8" xfId="0" applyNumberFormat="1" applyFill="1" applyBorder="1" applyAlignment="1" applyProtection="1">
      <alignment wrapText="1"/>
    </xf>
    <xf numFmtId="0" fontId="0" fillId="0" borderId="0" xfId="0" applyFont="1" applyAlignment="1">
      <alignment horizontal="left" vertical="top" wrapText="1"/>
    </xf>
    <xf numFmtId="0" fontId="6" fillId="2" borderId="7" xfId="0" applyFont="1" applyFill="1" applyBorder="1" applyAlignment="1">
      <alignment horizontal="center" vertical="center"/>
    </xf>
    <xf numFmtId="0" fontId="6" fillId="2" borderId="6" xfId="0" applyFont="1" applyFill="1" applyBorder="1" applyAlignment="1">
      <alignment horizontal="center" vertical="center"/>
    </xf>
    <xf numFmtId="0" fontId="0" fillId="0" borderId="0" xfId="0" applyAlignment="1">
      <alignment wrapText="1"/>
    </xf>
    <xf numFmtId="0" fontId="1" fillId="0" borderId="0" xfId="0" applyFont="1" applyAlignment="1">
      <alignment wrapText="1"/>
    </xf>
    <xf numFmtId="0" fontId="6" fillId="2" borderId="7"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0" xfId="0" applyAlignment="1" applyProtection="1">
      <alignment vertical="center" wrapText="1"/>
    </xf>
    <xf numFmtId="0" fontId="20" fillId="0" borderId="23" xfId="0" applyFont="1" applyBorder="1" applyAlignment="1" applyProtection="1">
      <alignment horizontal="center" wrapText="1"/>
    </xf>
    <xf numFmtId="0" fontId="19" fillId="0" borderId="6" xfId="0" applyFont="1" applyBorder="1" applyAlignment="1" applyProtection="1">
      <alignment wrapText="1"/>
    </xf>
    <xf numFmtId="0" fontId="0" fillId="0" borderId="0" xfId="0" applyAlignment="1" applyProtection="1">
      <alignment wrapText="1"/>
    </xf>
    <xf numFmtId="0" fontId="0" fillId="7" borderId="6" xfId="0" applyFill="1" applyBorder="1" applyAlignment="1" applyProtection="1">
      <alignment wrapText="1"/>
      <protection locked="0"/>
    </xf>
    <xf numFmtId="0" fontId="0" fillId="7" borderId="24" xfId="0" applyFill="1" applyBorder="1" applyAlignment="1" applyProtection="1">
      <alignment wrapText="1"/>
      <protection locked="0"/>
    </xf>
    <xf numFmtId="0" fontId="1" fillId="0" borderId="28" xfId="0" applyFont="1" applyBorder="1" applyAlignment="1" applyProtection="1">
      <alignment horizontal="left" wrapText="1"/>
    </xf>
    <xf numFmtId="0" fontId="1" fillId="0" borderId="29" xfId="0" applyFont="1" applyBorder="1" applyAlignment="1" applyProtection="1">
      <alignment horizontal="left" wrapText="1"/>
    </xf>
    <xf numFmtId="0" fontId="1" fillId="0" borderId="30" xfId="0" applyFont="1" applyBorder="1" applyAlignment="1" applyProtection="1">
      <alignment horizontal="left" wrapText="1"/>
    </xf>
    <xf numFmtId="0" fontId="20" fillId="0" borderId="25" xfId="0" applyFont="1" applyBorder="1" applyAlignment="1" applyProtection="1">
      <alignment horizontal="center" wrapText="1"/>
    </xf>
    <xf numFmtId="0" fontId="19" fillId="0" borderId="26" xfId="0" applyFont="1" applyBorder="1" applyAlignment="1" applyProtection="1">
      <alignment wrapText="1"/>
    </xf>
    <xf numFmtId="0" fontId="0" fillId="7" borderId="26" xfId="0" applyFill="1" applyBorder="1" applyAlignment="1" applyProtection="1">
      <alignment wrapText="1"/>
      <protection locked="0"/>
    </xf>
    <xf numFmtId="0" fontId="0" fillId="7" borderId="27" xfId="0" applyFill="1" applyBorder="1" applyAlignment="1" applyProtection="1">
      <alignment wrapText="1"/>
      <protection locked="0"/>
    </xf>
    <xf numFmtId="0" fontId="1" fillId="0" borderId="0" xfId="0" applyFont="1" applyAlignment="1" applyProtection="1">
      <alignment horizontal="left" wrapText="1"/>
    </xf>
    <xf numFmtId="0" fontId="0" fillId="0" borderId="0" xfId="0" applyFont="1" applyAlignment="1" applyProtection="1">
      <alignment horizontal="left" wrapText="1"/>
    </xf>
    <xf numFmtId="0" fontId="1" fillId="0" borderId="20" xfId="0" applyFont="1" applyBorder="1" applyAlignment="1" applyProtection="1">
      <alignment horizontal="left" wrapText="1"/>
    </xf>
    <xf numFmtId="0" fontId="1" fillId="0" borderId="21" xfId="0" applyFont="1" applyBorder="1" applyAlignment="1" applyProtection="1">
      <alignment horizontal="left" wrapText="1"/>
    </xf>
    <xf numFmtId="0" fontId="1" fillId="0" borderId="22" xfId="0" applyFont="1" applyBorder="1" applyAlignment="1" applyProtection="1">
      <alignment horizontal="left" wrapText="1"/>
    </xf>
    <xf numFmtId="0" fontId="1" fillId="0" borderId="0" xfId="0" applyFont="1" applyAlignment="1" applyProtection="1">
      <alignment wrapText="1"/>
    </xf>
    <xf numFmtId="0" fontId="0" fillId="0" borderId="0" xfId="0" applyAlignment="1" applyProtection="1">
      <alignment horizontal="left" wrapText="1"/>
    </xf>
    <xf numFmtId="0" fontId="6" fillId="2" borderId="7" xfId="0" applyFont="1" applyFill="1" applyBorder="1" applyAlignment="1" applyProtection="1">
      <alignment horizontal="center"/>
    </xf>
    <xf numFmtId="0" fontId="6" fillId="2" borderId="6" xfId="0" applyFont="1" applyFill="1" applyBorder="1" applyAlignment="1" applyProtection="1">
      <alignment horizontal="center"/>
    </xf>
    <xf numFmtId="0" fontId="0" fillId="0" borderId="10" xfId="0" applyBorder="1" applyAlignment="1" applyProtection="1">
      <alignment horizontal="center"/>
    </xf>
    <xf numFmtId="0" fontId="1" fillId="0" borderId="0" xfId="0" applyFont="1" applyAlignment="1" applyProtection="1">
      <alignment horizontal="justify"/>
    </xf>
    <xf numFmtId="0" fontId="0" fillId="0" borderId="0" xfId="0" applyAlignment="1" applyProtection="1">
      <alignment horizontal="justify"/>
    </xf>
    <xf numFmtId="0" fontId="1" fillId="0" borderId="7" xfId="0" applyFont="1" applyBorder="1" applyAlignment="1" applyProtection="1">
      <alignment horizontal="center" wrapText="1"/>
    </xf>
    <xf numFmtId="0" fontId="1" fillId="0" borderId="6" xfId="0" applyFont="1" applyBorder="1" applyAlignment="1" applyProtection="1">
      <alignment horizontal="center" wrapText="1"/>
    </xf>
    <xf numFmtId="0" fontId="1" fillId="0" borderId="10" xfId="0" applyFont="1" applyBorder="1" applyAlignment="1" applyProtection="1">
      <alignment horizontal="center" wrapText="1"/>
    </xf>
    <xf numFmtId="0" fontId="0" fillId="0" borderId="7" xfId="0" applyBorder="1" applyAlignment="1" applyProtection="1">
      <alignment horizontal="justify" vertical="top" wrapText="1"/>
    </xf>
    <xf numFmtId="0" fontId="0" fillId="0" borderId="6" xfId="0" applyFont="1" applyBorder="1" applyAlignment="1" applyProtection="1">
      <alignment horizontal="justify" vertical="top" wrapText="1"/>
    </xf>
    <xf numFmtId="0" fontId="0" fillId="0" borderId="10" xfId="0" applyFont="1" applyBorder="1" applyAlignment="1" applyProtection="1">
      <alignment horizontal="justify" vertical="top" wrapText="1"/>
    </xf>
    <xf numFmtId="0" fontId="1" fillId="0" borderId="11" xfId="0" applyFont="1" applyBorder="1" applyAlignment="1" applyProtection="1">
      <alignment horizontal="center" vertical="top" wrapText="1"/>
    </xf>
    <xf numFmtId="0" fontId="0" fillId="0" borderId="9" xfId="0" applyBorder="1" applyAlignment="1" applyProtection="1">
      <alignment horizontal="center" wrapText="1"/>
    </xf>
    <xf numFmtId="0" fontId="0" fillId="0" borderId="7" xfId="0" applyFont="1" applyBorder="1" applyAlignment="1" applyProtection="1"/>
    <xf numFmtId="0" fontId="0" fillId="0" borderId="6" xfId="0" applyBorder="1" applyAlignment="1" applyProtection="1"/>
    <xf numFmtId="0" fontId="0" fillId="0" borderId="10" xfId="0" applyBorder="1" applyAlignment="1" applyProtection="1"/>
    <xf numFmtId="0" fontId="0" fillId="7" borderId="8" xfId="0" applyFont="1" applyFill="1" applyBorder="1" applyAlignment="1" applyProtection="1">
      <protection locked="0"/>
    </xf>
    <xf numFmtId="0" fontId="0" fillId="7" borderId="8" xfId="0" applyFill="1" applyBorder="1" applyAlignment="1" applyProtection="1">
      <protection locked="0"/>
    </xf>
    <xf numFmtId="0" fontId="0" fillId="0" borderId="6" xfId="0" applyBorder="1" applyAlignment="1" applyProtection="1">
      <alignment horizontal="justify" vertical="top" wrapText="1"/>
    </xf>
    <xf numFmtId="0" fontId="6" fillId="0" borderId="7" xfId="0" applyFont="1" applyBorder="1" applyAlignment="1" applyProtection="1">
      <alignment horizontal="right" vertical="top" wrapText="1"/>
    </xf>
    <xf numFmtId="0" fontId="6" fillId="0" borderId="6" xfId="0" applyFont="1" applyBorder="1" applyAlignment="1" applyProtection="1">
      <alignment horizontal="right" vertical="top" wrapText="1"/>
    </xf>
    <xf numFmtId="0" fontId="7" fillId="0" borderId="10" xfId="0" applyFont="1" applyBorder="1" applyAlignment="1" applyProtection="1">
      <alignment horizontal="right"/>
    </xf>
    <xf numFmtId="0" fontId="0" fillId="0" borderId="10" xfId="0" applyBorder="1" applyAlignment="1" applyProtection="1">
      <alignment horizontal="justify" vertical="top" wrapText="1"/>
    </xf>
  </cellXfs>
  <cellStyles count="3">
    <cellStyle name="Hyperlink" xfId="1" builtinId="8"/>
    <cellStyle name="Normal" xfId="0" builtinId="0"/>
    <cellStyle name="Percent" xfId="2" builtinId="5"/>
  </cellStyles>
  <dxfs count="8">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none">
          <bgColor auto="1"/>
        </patternFill>
      </fill>
      <border>
        <left/>
        <right/>
        <top/>
        <bottom/>
        <vertical/>
        <horizontal/>
      </border>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20</xdr:row>
      <xdr:rowOff>57150</xdr:rowOff>
    </xdr:from>
    <xdr:ext cx="419100" cy="361950"/>
    <xdr:pic>
      <xdr:nvPicPr>
        <xdr:cNvPr id="2" name="Picture 6" descr="ist2_4789587-paper-clip-icon.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895850"/>
          <a:ext cx="4191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garoo\sections\hmhm\Applications\Application_Materials\ESG\2019-2020%20ESG%20Application\2019%20Draft%20Ap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angaroo\sections\hmhm\Applications\Application_Materials\HRA_TBRA_HBA\2016\2016%20Competitive%20Apps\2016_comp_HB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angaroo\sections\hmhm\Applications\Application_Materials\ESG\2019-2020%20ESG%20Application\2019%20Draft%20Uniform%20Ap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pplicantInfo"/>
      <sheetName val="1-NonProfit Organization"/>
      <sheetName val="1-Disclosures"/>
      <sheetName val="1-Past Participation"/>
      <sheetName val="1-Cash Reserve"/>
      <sheetName val="1-Administrative"/>
      <sheetName val="2-TBRA Funding Request"/>
      <sheetName val="2-TBRA Matching Funds"/>
      <sheetName val="2-TBRA Service Area"/>
      <sheetName val="2-TBRA Marketing Plan"/>
      <sheetName val="2-TBRA Resolution"/>
      <sheetName val="2-TBRA Questionnaire"/>
      <sheetName val="2-Self-Sufficiency Plan"/>
      <sheetName val="2-Previous HOME Award"/>
      <sheetName val="2-Expanded Services"/>
      <sheetName val="2-Previous Monitoring"/>
      <sheetName val="2-LAP"/>
      <sheetName val="2-Income Training"/>
      <sheetName val="2-No TDHCA Properties"/>
      <sheetName val="2-Income Restrictions"/>
      <sheetName val="2-Priority Communities"/>
      <sheetName val="2-Applicant Certification"/>
      <sheetName val="2-Checklist and Score"/>
      <sheetName val="1-Checklist"/>
      <sheetName val="Lists"/>
      <sheetName val="applicationlvldata"/>
      <sheetName val="MatchData"/>
      <sheetName val="AreaSrvd"/>
      <sheetName val="NPBoardInfo"/>
      <sheetName val="Extras"/>
      <sheetName val="ApplicantStaf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
          <cell r="A1" t="str">
            <v>Yes</v>
          </cell>
        </row>
        <row r="2">
          <cell r="A2" t="str">
            <v>No</v>
          </cell>
        </row>
        <row r="30">
          <cell r="A30" t="str">
            <v>Applicant</v>
          </cell>
        </row>
        <row r="31">
          <cell r="A31" t="str">
            <v>Other</v>
          </cell>
        </row>
        <row r="35">
          <cell r="A35" t="str">
            <v>ANDERSON</v>
          </cell>
        </row>
        <row r="36">
          <cell r="A36" t="str">
            <v>ANDREWS</v>
          </cell>
        </row>
        <row r="37">
          <cell r="A37" t="str">
            <v>ANGELINA</v>
          </cell>
        </row>
        <row r="38">
          <cell r="A38" t="str">
            <v>ARANSAS</v>
          </cell>
        </row>
        <row r="39">
          <cell r="A39" t="str">
            <v>ARCHER</v>
          </cell>
        </row>
        <row r="40">
          <cell r="A40" t="str">
            <v>ARMSTRONG</v>
          </cell>
        </row>
        <row r="41">
          <cell r="A41" t="str">
            <v>ATASCOSA</v>
          </cell>
        </row>
        <row r="42">
          <cell r="A42" t="str">
            <v>AUSTIN</v>
          </cell>
        </row>
        <row r="43">
          <cell r="A43" t="str">
            <v>BAILEY</v>
          </cell>
        </row>
        <row r="44">
          <cell r="A44" t="str">
            <v>BANDERA</v>
          </cell>
        </row>
        <row r="45">
          <cell r="A45" t="str">
            <v>BASTROP</v>
          </cell>
        </row>
        <row r="46">
          <cell r="A46" t="str">
            <v>BAYLOR</v>
          </cell>
        </row>
        <row r="47">
          <cell r="A47" t="str">
            <v>BEE</v>
          </cell>
        </row>
        <row r="48">
          <cell r="A48" t="str">
            <v>BELL</v>
          </cell>
        </row>
        <row r="49">
          <cell r="A49" t="str">
            <v>BEXAR</v>
          </cell>
        </row>
        <row r="50">
          <cell r="A50" t="str">
            <v>BLANCO</v>
          </cell>
        </row>
        <row r="51">
          <cell r="A51" t="str">
            <v>BORDEN</v>
          </cell>
        </row>
        <row r="52">
          <cell r="A52" t="str">
            <v>BOSQUE</v>
          </cell>
        </row>
        <row r="53">
          <cell r="A53" t="str">
            <v>BOWIE</v>
          </cell>
        </row>
        <row r="54">
          <cell r="A54" t="str">
            <v>BRAZORIA</v>
          </cell>
        </row>
        <row r="55">
          <cell r="A55" t="str">
            <v>BRAZOS</v>
          </cell>
        </row>
        <row r="56">
          <cell r="A56" t="str">
            <v>BREWSTER</v>
          </cell>
        </row>
        <row r="57">
          <cell r="A57" t="str">
            <v>BRISCOE</v>
          </cell>
        </row>
        <row r="58">
          <cell r="A58" t="str">
            <v>BROOKS</v>
          </cell>
        </row>
        <row r="59">
          <cell r="A59" t="str">
            <v>BROWN</v>
          </cell>
        </row>
        <row r="60">
          <cell r="A60" t="str">
            <v>BURLESON</v>
          </cell>
        </row>
        <row r="61">
          <cell r="A61" t="str">
            <v>BURNET</v>
          </cell>
        </row>
        <row r="62">
          <cell r="A62" t="str">
            <v>CALDWELL</v>
          </cell>
        </row>
        <row r="63">
          <cell r="A63" t="str">
            <v>CALHOUN</v>
          </cell>
        </row>
        <row r="64">
          <cell r="A64" t="str">
            <v>CALLAHAN</v>
          </cell>
        </row>
        <row r="65">
          <cell r="A65" t="str">
            <v>CAMERON</v>
          </cell>
        </row>
        <row r="66">
          <cell r="A66" t="str">
            <v>CAMP</v>
          </cell>
        </row>
        <row r="67">
          <cell r="A67" t="str">
            <v>CARSON</v>
          </cell>
        </row>
        <row r="68">
          <cell r="A68" t="str">
            <v>CASS</v>
          </cell>
        </row>
        <row r="69">
          <cell r="A69" t="str">
            <v>CASTRO</v>
          </cell>
        </row>
        <row r="70">
          <cell r="A70" t="str">
            <v>CHAMBERS</v>
          </cell>
        </row>
        <row r="71">
          <cell r="A71" t="str">
            <v>CHEROKEE</v>
          </cell>
        </row>
        <row r="72">
          <cell r="A72" t="str">
            <v>CHILDRESS</v>
          </cell>
        </row>
        <row r="73">
          <cell r="A73" t="str">
            <v>CLAY</v>
          </cell>
        </row>
        <row r="74">
          <cell r="A74" t="str">
            <v>COCHRAN</v>
          </cell>
        </row>
        <row r="75">
          <cell r="A75" t="str">
            <v>COKE</v>
          </cell>
        </row>
        <row r="76">
          <cell r="A76" t="str">
            <v>COLEMAN</v>
          </cell>
        </row>
        <row r="77">
          <cell r="A77" t="str">
            <v>COLLIN</v>
          </cell>
        </row>
        <row r="78">
          <cell r="A78" t="str">
            <v>COLLINGSWORTH</v>
          </cell>
        </row>
        <row r="79">
          <cell r="A79" t="str">
            <v>COLORADO</v>
          </cell>
        </row>
        <row r="80">
          <cell r="A80" t="str">
            <v>COMAL</v>
          </cell>
        </row>
        <row r="81">
          <cell r="A81" t="str">
            <v>COMANCHE</v>
          </cell>
        </row>
        <row r="82">
          <cell r="A82" t="str">
            <v>CONCHO</v>
          </cell>
        </row>
        <row r="83">
          <cell r="A83" t="str">
            <v>COOKE</v>
          </cell>
        </row>
        <row r="84">
          <cell r="A84" t="str">
            <v>CORYELL</v>
          </cell>
        </row>
        <row r="85">
          <cell r="A85" t="str">
            <v>COTTLE</v>
          </cell>
        </row>
        <row r="86">
          <cell r="A86" t="str">
            <v>CRANE</v>
          </cell>
        </row>
        <row r="87">
          <cell r="A87" t="str">
            <v>CROCKETT</v>
          </cell>
        </row>
        <row r="88">
          <cell r="A88" t="str">
            <v>CROSBY</v>
          </cell>
        </row>
        <row r="89">
          <cell r="A89" t="str">
            <v>CULBERSON</v>
          </cell>
        </row>
        <row r="90">
          <cell r="A90" t="str">
            <v>DALLAM</v>
          </cell>
        </row>
        <row r="91">
          <cell r="A91" t="str">
            <v>DALLAS</v>
          </cell>
        </row>
        <row r="92">
          <cell r="A92" t="str">
            <v>DAWSON</v>
          </cell>
        </row>
        <row r="93">
          <cell r="A93" t="str">
            <v>DEAF SMITH</v>
          </cell>
        </row>
        <row r="94">
          <cell r="A94" t="str">
            <v>DELTA</v>
          </cell>
        </row>
        <row r="95">
          <cell r="A95" t="str">
            <v>DENTON</v>
          </cell>
        </row>
        <row r="96">
          <cell r="A96" t="str">
            <v>DE WITT</v>
          </cell>
        </row>
        <row r="97">
          <cell r="A97" t="str">
            <v>DICKENS</v>
          </cell>
        </row>
        <row r="98">
          <cell r="A98" t="str">
            <v>DIMMIT</v>
          </cell>
        </row>
        <row r="99">
          <cell r="A99" t="str">
            <v>DONLEY</v>
          </cell>
        </row>
        <row r="100">
          <cell r="A100" t="str">
            <v>DUVAL</v>
          </cell>
        </row>
        <row r="101">
          <cell r="A101" t="str">
            <v>EASTLAND</v>
          </cell>
        </row>
        <row r="102">
          <cell r="A102" t="str">
            <v>ECTOR</v>
          </cell>
        </row>
        <row r="103">
          <cell r="A103" t="str">
            <v>EDWARDS</v>
          </cell>
        </row>
        <row r="104">
          <cell r="A104" t="str">
            <v>ELLIS</v>
          </cell>
        </row>
        <row r="105">
          <cell r="A105" t="str">
            <v>EL PASO</v>
          </cell>
        </row>
        <row r="106">
          <cell r="A106" t="str">
            <v>ERATH</v>
          </cell>
        </row>
        <row r="107">
          <cell r="A107" t="str">
            <v>FALLS</v>
          </cell>
        </row>
        <row r="108">
          <cell r="A108" t="str">
            <v>FANNIN</v>
          </cell>
        </row>
        <row r="109">
          <cell r="A109" t="str">
            <v>FAYETTE</v>
          </cell>
        </row>
        <row r="110">
          <cell r="A110" t="str">
            <v>FISHER</v>
          </cell>
        </row>
        <row r="111">
          <cell r="A111" t="str">
            <v>FLOYD</v>
          </cell>
        </row>
        <row r="112">
          <cell r="A112" t="str">
            <v>FOARD</v>
          </cell>
        </row>
        <row r="113">
          <cell r="A113" t="str">
            <v>FORT BEND</v>
          </cell>
        </row>
        <row r="114">
          <cell r="A114" t="str">
            <v>FRANKLIN</v>
          </cell>
        </row>
        <row r="115">
          <cell r="A115" t="str">
            <v>FREESTONE</v>
          </cell>
        </row>
        <row r="116">
          <cell r="A116" t="str">
            <v>FRIO</v>
          </cell>
        </row>
        <row r="117">
          <cell r="A117" t="str">
            <v>GAINES</v>
          </cell>
        </row>
        <row r="118">
          <cell r="A118" t="str">
            <v>GALVESTON</v>
          </cell>
        </row>
        <row r="119">
          <cell r="A119" t="str">
            <v>GARZA</v>
          </cell>
        </row>
        <row r="120">
          <cell r="A120" t="str">
            <v>GILLESPIE</v>
          </cell>
        </row>
        <row r="121">
          <cell r="A121" t="str">
            <v>GLASSCOCK</v>
          </cell>
        </row>
        <row r="122">
          <cell r="A122" t="str">
            <v>GOLIAD</v>
          </cell>
        </row>
        <row r="123">
          <cell r="A123" t="str">
            <v>GONZALES</v>
          </cell>
        </row>
        <row r="124">
          <cell r="A124" t="str">
            <v>GRAY</v>
          </cell>
        </row>
        <row r="125">
          <cell r="A125" t="str">
            <v>GRAYSON</v>
          </cell>
        </row>
        <row r="126">
          <cell r="A126" t="str">
            <v>GREGG</v>
          </cell>
        </row>
        <row r="127">
          <cell r="A127" t="str">
            <v>GRIMES</v>
          </cell>
        </row>
        <row r="128">
          <cell r="A128" t="str">
            <v>GUADALUPE</v>
          </cell>
        </row>
        <row r="129">
          <cell r="A129" t="str">
            <v>HALE</v>
          </cell>
        </row>
        <row r="130">
          <cell r="A130" t="str">
            <v>HALL</v>
          </cell>
        </row>
        <row r="131">
          <cell r="A131" t="str">
            <v>HAMILTON</v>
          </cell>
        </row>
        <row r="132">
          <cell r="A132" t="str">
            <v>HANSFORD</v>
          </cell>
        </row>
        <row r="133">
          <cell r="A133" t="str">
            <v>HARDEMAN</v>
          </cell>
        </row>
        <row r="134">
          <cell r="A134" t="str">
            <v>HARDIN</v>
          </cell>
        </row>
        <row r="135">
          <cell r="A135" t="str">
            <v>HARRIS</v>
          </cell>
        </row>
        <row r="136">
          <cell r="A136" t="str">
            <v>HARRISON</v>
          </cell>
        </row>
        <row r="137">
          <cell r="A137" t="str">
            <v>HARTLEY</v>
          </cell>
        </row>
        <row r="138">
          <cell r="A138" t="str">
            <v>HASKELL</v>
          </cell>
        </row>
        <row r="139">
          <cell r="A139" t="str">
            <v>HAYS</v>
          </cell>
        </row>
        <row r="140">
          <cell r="A140" t="str">
            <v>HEMPHILL</v>
          </cell>
        </row>
        <row r="141">
          <cell r="A141" t="str">
            <v>HENDERSON</v>
          </cell>
        </row>
        <row r="142">
          <cell r="A142" t="str">
            <v>HIDALGO</v>
          </cell>
        </row>
        <row r="143">
          <cell r="A143" t="str">
            <v>HILL</v>
          </cell>
        </row>
        <row r="144">
          <cell r="A144" t="str">
            <v>HOCKLEY</v>
          </cell>
        </row>
        <row r="145">
          <cell r="A145" t="str">
            <v>HOOD</v>
          </cell>
        </row>
        <row r="146">
          <cell r="A146" t="str">
            <v>HOPKINS</v>
          </cell>
        </row>
        <row r="147">
          <cell r="A147" t="str">
            <v>HOUSTON</v>
          </cell>
        </row>
        <row r="148">
          <cell r="A148" t="str">
            <v>HOWARD</v>
          </cell>
        </row>
        <row r="149">
          <cell r="A149" t="str">
            <v>HUDSPETH</v>
          </cell>
        </row>
        <row r="150">
          <cell r="A150" t="str">
            <v>HUNT</v>
          </cell>
        </row>
        <row r="151">
          <cell r="A151" t="str">
            <v>HUTCHINSON</v>
          </cell>
        </row>
        <row r="152">
          <cell r="A152" t="str">
            <v>IRION</v>
          </cell>
        </row>
        <row r="153">
          <cell r="A153" t="str">
            <v>JACK</v>
          </cell>
        </row>
        <row r="154">
          <cell r="A154" t="str">
            <v>JACKSON</v>
          </cell>
        </row>
        <row r="155">
          <cell r="A155" t="str">
            <v>JASPER</v>
          </cell>
        </row>
        <row r="156">
          <cell r="A156" t="str">
            <v>JEFF DAVIS</v>
          </cell>
        </row>
        <row r="157">
          <cell r="A157" t="str">
            <v>JEFFERSON</v>
          </cell>
        </row>
        <row r="158">
          <cell r="A158" t="str">
            <v>JIM HOGG</v>
          </cell>
        </row>
        <row r="159">
          <cell r="A159" t="str">
            <v>JIM WELLS</v>
          </cell>
        </row>
        <row r="160">
          <cell r="A160" t="str">
            <v>JOHNSON</v>
          </cell>
        </row>
        <row r="161">
          <cell r="A161" t="str">
            <v>JONES</v>
          </cell>
        </row>
        <row r="162">
          <cell r="A162" t="str">
            <v>KARNES</v>
          </cell>
        </row>
        <row r="163">
          <cell r="A163" t="str">
            <v>KAUFMAN</v>
          </cell>
        </row>
        <row r="164">
          <cell r="A164" t="str">
            <v>KENDALL</v>
          </cell>
        </row>
        <row r="165">
          <cell r="A165" t="str">
            <v>KENEDY</v>
          </cell>
        </row>
        <row r="166">
          <cell r="A166" t="str">
            <v>KENT</v>
          </cell>
        </row>
        <row r="167">
          <cell r="A167" t="str">
            <v>KERR</v>
          </cell>
        </row>
        <row r="168">
          <cell r="A168" t="str">
            <v>KIMBLE</v>
          </cell>
        </row>
        <row r="169">
          <cell r="A169" t="str">
            <v>KING</v>
          </cell>
        </row>
        <row r="170">
          <cell r="A170" t="str">
            <v>KINNEY</v>
          </cell>
        </row>
        <row r="171">
          <cell r="A171" t="str">
            <v>KLEBERG</v>
          </cell>
        </row>
        <row r="172">
          <cell r="A172" t="str">
            <v>KNOX</v>
          </cell>
        </row>
        <row r="173">
          <cell r="A173" t="str">
            <v>LAMAR</v>
          </cell>
        </row>
        <row r="174">
          <cell r="A174" t="str">
            <v>LAMB</v>
          </cell>
        </row>
        <row r="175">
          <cell r="A175" t="str">
            <v>LAMPASAS</v>
          </cell>
        </row>
        <row r="176">
          <cell r="A176" t="str">
            <v>LA SALLE</v>
          </cell>
        </row>
        <row r="177">
          <cell r="A177" t="str">
            <v>LAVACA</v>
          </cell>
        </row>
        <row r="178">
          <cell r="A178" t="str">
            <v>LEE</v>
          </cell>
        </row>
        <row r="179">
          <cell r="A179" t="str">
            <v>LEON</v>
          </cell>
        </row>
        <row r="180">
          <cell r="A180" t="str">
            <v>LIBERTY</v>
          </cell>
        </row>
        <row r="181">
          <cell r="A181" t="str">
            <v>LIMESTONE</v>
          </cell>
        </row>
        <row r="182">
          <cell r="A182" t="str">
            <v>LIPSCOMB</v>
          </cell>
        </row>
        <row r="183">
          <cell r="A183" t="str">
            <v>LIVE OAK</v>
          </cell>
        </row>
        <row r="184">
          <cell r="A184" t="str">
            <v>LLANO</v>
          </cell>
        </row>
        <row r="185">
          <cell r="A185" t="str">
            <v>LOVING</v>
          </cell>
        </row>
        <row r="186">
          <cell r="A186" t="str">
            <v>LUBBOCK</v>
          </cell>
        </row>
        <row r="187">
          <cell r="A187" t="str">
            <v>LYNN</v>
          </cell>
        </row>
        <row r="188">
          <cell r="A188" t="str">
            <v>MCCULLOCH</v>
          </cell>
        </row>
        <row r="189">
          <cell r="A189" t="str">
            <v>MCLENNAN</v>
          </cell>
        </row>
        <row r="190">
          <cell r="A190" t="str">
            <v>MCMULLEN</v>
          </cell>
        </row>
        <row r="191">
          <cell r="A191" t="str">
            <v>MADISON</v>
          </cell>
        </row>
        <row r="192">
          <cell r="A192" t="str">
            <v>MARION</v>
          </cell>
        </row>
        <row r="193">
          <cell r="A193" t="str">
            <v>MARTIN</v>
          </cell>
        </row>
        <row r="194">
          <cell r="A194" t="str">
            <v>MASON</v>
          </cell>
        </row>
        <row r="195">
          <cell r="A195" t="str">
            <v>MATAGORDA</v>
          </cell>
        </row>
        <row r="196">
          <cell r="A196" t="str">
            <v>MAVERICK</v>
          </cell>
        </row>
        <row r="197">
          <cell r="A197" t="str">
            <v>MEDINA</v>
          </cell>
        </row>
        <row r="198">
          <cell r="A198" t="str">
            <v>MENARD</v>
          </cell>
        </row>
        <row r="199">
          <cell r="A199" t="str">
            <v>MIDLAND</v>
          </cell>
        </row>
        <row r="200">
          <cell r="A200" t="str">
            <v>MILAM</v>
          </cell>
        </row>
        <row r="201">
          <cell r="A201" t="str">
            <v>MILLS</v>
          </cell>
        </row>
        <row r="202">
          <cell r="A202" t="str">
            <v>MITCHELL</v>
          </cell>
        </row>
        <row r="203">
          <cell r="A203" t="str">
            <v>MONTAGUE</v>
          </cell>
        </row>
        <row r="204">
          <cell r="A204" t="str">
            <v>MONTGOMERY</v>
          </cell>
        </row>
        <row r="205">
          <cell r="A205" t="str">
            <v>MOORE</v>
          </cell>
        </row>
        <row r="206">
          <cell r="A206" t="str">
            <v>MORRIS</v>
          </cell>
        </row>
        <row r="207">
          <cell r="A207" t="str">
            <v>MOTLEY</v>
          </cell>
        </row>
        <row r="208">
          <cell r="A208" t="str">
            <v>NACOGDOCHES</v>
          </cell>
        </row>
        <row r="209">
          <cell r="A209" t="str">
            <v>NAVARRO</v>
          </cell>
        </row>
        <row r="210">
          <cell r="A210" t="str">
            <v>NEWTON</v>
          </cell>
        </row>
        <row r="211">
          <cell r="A211" t="str">
            <v>NOLAN</v>
          </cell>
        </row>
        <row r="212">
          <cell r="A212" t="str">
            <v>NUECES</v>
          </cell>
        </row>
        <row r="213">
          <cell r="A213" t="str">
            <v>OCHILTREE</v>
          </cell>
        </row>
        <row r="214">
          <cell r="A214" t="str">
            <v>OLDHAM</v>
          </cell>
        </row>
        <row r="215">
          <cell r="A215" t="str">
            <v>ORANGE</v>
          </cell>
        </row>
        <row r="216">
          <cell r="A216" t="str">
            <v>PALO PINTO</v>
          </cell>
        </row>
        <row r="217">
          <cell r="A217" t="str">
            <v>PANOLA</v>
          </cell>
        </row>
        <row r="218">
          <cell r="A218" t="str">
            <v>PARKER</v>
          </cell>
        </row>
        <row r="219">
          <cell r="A219" t="str">
            <v>PARMER</v>
          </cell>
        </row>
        <row r="220">
          <cell r="A220" t="str">
            <v>PECOS</v>
          </cell>
        </row>
        <row r="221">
          <cell r="A221" t="str">
            <v>POLK</v>
          </cell>
        </row>
        <row r="222">
          <cell r="A222" t="str">
            <v>POTTER</v>
          </cell>
        </row>
        <row r="223">
          <cell r="A223" t="str">
            <v>PRESIDIO</v>
          </cell>
        </row>
        <row r="224">
          <cell r="A224" t="str">
            <v>RAINS</v>
          </cell>
        </row>
        <row r="225">
          <cell r="A225" t="str">
            <v>RANDALL</v>
          </cell>
        </row>
        <row r="226">
          <cell r="A226" t="str">
            <v>REAGAN</v>
          </cell>
        </row>
        <row r="227">
          <cell r="A227" t="str">
            <v>REAL</v>
          </cell>
        </row>
        <row r="228">
          <cell r="A228" t="str">
            <v>RED RIVER</v>
          </cell>
        </row>
        <row r="229">
          <cell r="A229" t="str">
            <v>REEVES</v>
          </cell>
        </row>
        <row r="230">
          <cell r="A230" t="str">
            <v>REFUGIO</v>
          </cell>
        </row>
        <row r="231">
          <cell r="A231" t="str">
            <v>ROBERTS</v>
          </cell>
        </row>
        <row r="232">
          <cell r="A232" t="str">
            <v>ROBERTSON</v>
          </cell>
        </row>
        <row r="233">
          <cell r="A233" t="str">
            <v>ROCKWALL</v>
          </cell>
        </row>
        <row r="234">
          <cell r="A234" t="str">
            <v>RUNNELS</v>
          </cell>
        </row>
        <row r="235">
          <cell r="A235" t="str">
            <v>RUSK</v>
          </cell>
        </row>
        <row r="236">
          <cell r="A236" t="str">
            <v>SABINE</v>
          </cell>
        </row>
        <row r="237">
          <cell r="A237" t="str">
            <v>SAN AUGUSTINE</v>
          </cell>
        </row>
        <row r="238">
          <cell r="A238" t="str">
            <v>SAN JACINTO</v>
          </cell>
        </row>
        <row r="239">
          <cell r="A239" t="str">
            <v>SAN PATRICIO</v>
          </cell>
        </row>
        <row r="240">
          <cell r="A240" t="str">
            <v>SAN SABA</v>
          </cell>
        </row>
        <row r="241">
          <cell r="A241" t="str">
            <v>SCHLEICHER</v>
          </cell>
        </row>
        <row r="242">
          <cell r="A242" t="str">
            <v>SCURRY</v>
          </cell>
        </row>
        <row r="243">
          <cell r="A243" t="str">
            <v>SHACKELFORD</v>
          </cell>
        </row>
        <row r="244">
          <cell r="A244" t="str">
            <v>SHELBY</v>
          </cell>
        </row>
        <row r="245">
          <cell r="A245" t="str">
            <v>SHERMAN</v>
          </cell>
        </row>
        <row r="246">
          <cell r="A246" t="str">
            <v>SMITH</v>
          </cell>
        </row>
        <row r="247">
          <cell r="A247" t="str">
            <v>SOMERVELL</v>
          </cell>
        </row>
        <row r="248">
          <cell r="A248" t="str">
            <v>STARR</v>
          </cell>
        </row>
        <row r="249">
          <cell r="A249" t="str">
            <v>STEPHENS</v>
          </cell>
        </row>
        <row r="250">
          <cell r="A250" t="str">
            <v>STERLING</v>
          </cell>
        </row>
        <row r="251">
          <cell r="A251" t="str">
            <v>STONEWALL</v>
          </cell>
        </row>
        <row r="252">
          <cell r="A252" t="str">
            <v>SUTTON</v>
          </cell>
        </row>
        <row r="253">
          <cell r="A253" t="str">
            <v>SWISHER</v>
          </cell>
        </row>
        <row r="254">
          <cell r="A254" t="str">
            <v>TARRANT</v>
          </cell>
        </row>
        <row r="255">
          <cell r="A255" t="str">
            <v>TAYLOR</v>
          </cell>
        </row>
        <row r="256">
          <cell r="A256" t="str">
            <v>TERRELL</v>
          </cell>
        </row>
        <row r="257">
          <cell r="A257" t="str">
            <v>TERRY</v>
          </cell>
        </row>
        <row r="258">
          <cell r="A258" t="str">
            <v>THROCKMORTON</v>
          </cell>
        </row>
        <row r="259">
          <cell r="A259" t="str">
            <v>TITUS</v>
          </cell>
        </row>
        <row r="260">
          <cell r="A260" t="str">
            <v>TOM GREEN</v>
          </cell>
        </row>
        <row r="261">
          <cell r="A261" t="str">
            <v>TRAVIS</v>
          </cell>
        </row>
        <row r="262">
          <cell r="A262" t="str">
            <v>TRINITY</v>
          </cell>
        </row>
        <row r="263">
          <cell r="A263" t="str">
            <v>TYLER</v>
          </cell>
        </row>
        <row r="264">
          <cell r="A264" t="str">
            <v>UPSHUR</v>
          </cell>
        </row>
        <row r="265">
          <cell r="A265" t="str">
            <v>UPTON</v>
          </cell>
        </row>
        <row r="266">
          <cell r="A266" t="str">
            <v>UVALDE</v>
          </cell>
        </row>
        <row r="267">
          <cell r="A267" t="str">
            <v>VAL VERDE</v>
          </cell>
        </row>
        <row r="268">
          <cell r="A268" t="str">
            <v>VAN ZANDT</v>
          </cell>
        </row>
        <row r="269">
          <cell r="A269" t="str">
            <v>VICTORIA</v>
          </cell>
        </row>
        <row r="270">
          <cell r="A270" t="str">
            <v>WALKER</v>
          </cell>
        </row>
        <row r="271">
          <cell r="A271" t="str">
            <v>WALLER</v>
          </cell>
        </row>
        <row r="272">
          <cell r="A272" t="str">
            <v>WARD</v>
          </cell>
        </row>
        <row r="273">
          <cell r="A273" t="str">
            <v>WASHINGTON</v>
          </cell>
        </row>
        <row r="274">
          <cell r="A274" t="str">
            <v>WEBB</v>
          </cell>
        </row>
        <row r="275">
          <cell r="A275" t="str">
            <v>WHARTON</v>
          </cell>
        </row>
        <row r="276">
          <cell r="A276" t="str">
            <v>WHEELER</v>
          </cell>
        </row>
        <row r="277">
          <cell r="A277" t="str">
            <v>WICHITA</v>
          </cell>
        </row>
        <row r="278">
          <cell r="A278" t="str">
            <v>WILBARGER</v>
          </cell>
        </row>
        <row r="279">
          <cell r="A279" t="str">
            <v>WILLACY</v>
          </cell>
        </row>
        <row r="280">
          <cell r="A280" t="str">
            <v>WILLIAMSON</v>
          </cell>
        </row>
        <row r="281">
          <cell r="A281" t="str">
            <v>WILSON</v>
          </cell>
        </row>
        <row r="282">
          <cell r="A282" t="str">
            <v>WINKLER</v>
          </cell>
        </row>
        <row r="283">
          <cell r="A283" t="str">
            <v>WISE</v>
          </cell>
        </row>
        <row r="284">
          <cell r="A284" t="str">
            <v>WOOD</v>
          </cell>
        </row>
        <row r="285">
          <cell r="A285" t="str">
            <v>YOAKUM</v>
          </cell>
        </row>
        <row r="286">
          <cell r="A286" t="str">
            <v>YOUNG</v>
          </cell>
        </row>
        <row r="287">
          <cell r="A287" t="str">
            <v>ZAPATA</v>
          </cell>
        </row>
        <row r="288">
          <cell r="A288" t="str">
            <v>ZAVALA</v>
          </cell>
        </row>
        <row r="291">
          <cell r="A291" t="str">
            <v>January</v>
          </cell>
        </row>
        <row r="292">
          <cell r="A292" t="str">
            <v>February</v>
          </cell>
        </row>
        <row r="293">
          <cell r="A293" t="str">
            <v>March</v>
          </cell>
        </row>
        <row r="294">
          <cell r="A294" t="str">
            <v>April</v>
          </cell>
        </row>
        <row r="295">
          <cell r="A295" t="str">
            <v xml:space="preserve">May </v>
          </cell>
        </row>
        <row r="296">
          <cell r="A296" t="str">
            <v>June</v>
          </cell>
        </row>
        <row r="297">
          <cell r="A297" t="str">
            <v>July</v>
          </cell>
        </row>
        <row r="298">
          <cell r="A298" t="str">
            <v>August</v>
          </cell>
        </row>
        <row r="299">
          <cell r="A299" t="str">
            <v>September</v>
          </cell>
        </row>
        <row r="300">
          <cell r="A300" t="str">
            <v>October</v>
          </cell>
        </row>
        <row r="301">
          <cell r="A301" t="str">
            <v>November</v>
          </cell>
        </row>
        <row r="302">
          <cell r="A302" t="str">
            <v>December</v>
          </cell>
        </row>
        <row r="307">
          <cell r="A307">
            <v>1</v>
          </cell>
        </row>
        <row r="308">
          <cell r="A308">
            <v>2</v>
          </cell>
        </row>
        <row r="309">
          <cell r="A309">
            <v>3</v>
          </cell>
        </row>
        <row r="310">
          <cell r="A310">
            <v>4</v>
          </cell>
        </row>
        <row r="311">
          <cell r="A311">
            <v>5</v>
          </cell>
        </row>
        <row r="312">
          <cell r="A312">
            <v>6</v>
          </cell>
        </row>
        <row r="313">
          <cell r="A313">
            <v>7</v>
          </cell>
        </row>
        <row r="314">
          <cell r="A314">
            <v>8</v>
          </cell>
        </row>
        <row r="315">
          <cell r="A315">
            <v>9</v>
          </cell>
        </row>
        <row r="316">
          <cell r="A316">
            <v>10</v>
          </cell>
        </row>
        <row r="317">
          <cell r="A317">
            <v>11</v>
          </cell>
        </row>
        <row r="318">
          <cell r="A318">
            <v>12</v>
          </cell>
        </row>
        <row r="319">
          <cell r="A319">
            <v>13</v>
          </cell>
        </row>
        <row r="320">
          <cell r="A320">
            <v>14</v>
          </cell>
        </row>
        <row r="321">
          <cell r="A321">
            <v>15</v>
          </cell>
        </row>
        <row r="322">
          <cell r="A322">
            <v>16</v>
          </cell>
        </row>
        <row r="323">
          <cell r="A323">
            <v>17</v>
          </cell>
        </row>
        <row r="324">
          <cell r="A324">
            <v>18</v>
          </cell>
        </row>
        <row r="325">
          <cell r="A325">
            <v>19</v>
          </cell>
        </row>
        <row r="326">
          <cell r="A326">
            <v>20</v>
          </cell>
        </row>
        <row r="327">
          <cell r="A327">
            <v>21</v>
          </cell>
        </row>
        <row r="328">
          <cell r="A328">
            <v>22</v>
          </cell>
        </row>
        <row r="329">
          <cell r="A329">
            <v>23</v>
          </cell>
        </row>
        <row r="330">
          <cell r="A330">
            <v>24</v>
          </cell>
        </row>
        <row r="331">
          <cell r="A331">
            <v>25</v>
          </cell>
        </row>
        <row r="332">
          <cell r="A332">
            <v>26</v>
          </cell>
        </row>
        <row r="333">
          <cell r="A333">
            <v>27</v>
          </cell>
        </row>
        <row r="334">
          <cell r="A334">
            <v>28</v>
          </cell>
        </row>
        <row r="335">
          <cell r="A335">
            <v>29</v>
          </cell>
        </row>
        <row r="336">
          <cell r="A336">
            <v>30</v>
          </cell>
        </row>
        <row r="337">
          <cell r="A337">
            <v>31</v>
          </cell>
        </row>
      </sheetData>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pplicantInfo"/>
      <sheetName val="1-NonProfit Organization"/>
      <sheetName val="1-Disclosures"/>
      <sheetName val="1-Past Participation"/>
      <sheetName val="1-Cash Reserve"/>
      <sheetName val="1-Administrative"/>
      <sheetName val="1-Checklist"/>
      <sheetName val="2-HBA Funding Request"/>
      <sheetName val="2-HBA Matching Funds"/>
      <sheetName val="2-HBA Service Area"/>
      <sheetName val="2-HBA Marketing Plan"/>
      <sheetName val="2-HBA Resolution"/>
      <sheetName val="2-HBA Questionnaire"/>
      <sheetName val="2-Homebuyer Counseling"/>
      <sheetName val="2-Homes Meet TMCS"/>
      <sheetName val="2-Previous HOME Award"/>
      <sheetName val="2-Previous Monitoring"/>
      <sheetName val="2-LAP"/>
      <sheetName val="2-Income Training"/>
      <sheetName val="2-Lack of SF Activities"/>
      <sheetName val="2-First Time Buyer"/>
      <sheetName val="2-Applicant Certification"/>
      <sheetName val="2-Checklist and Score"/>
      <sheetName val="Lists"/>
      <sheetName val="applicationlvldata"/>
      <sheetName val="MatchData"/>
      <sheetName val="AreaSrvd"/>
      <sheetName val="NPBoardInfo"/>
      <sheetName val="Extras"/>
      <sheetName val="ApplicantStaff"/>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ow r="1">
          <cell r="A1" t="str">
            <v>Yes</v>
          </cell>
        </row>
        <row r="2">
          <cell r="A2" t="str">
            <v>No</v>
          </cell>
        </row>
        <row r="30">
          <cell r="A30" t="str">
            <v>Applicant</v>
          </cell>
        </row>
        <row r="31">
          <cell r="A31" t="str">
            <v>Other</v>
          </cell>
        </row>
        <row r="35">
          <cell r="A35" t="str">
            <v>ANDERSON</v>
          </cell>
        </row>
        <row r="36">
          <cell r="A36" t="str">
            <v>ANDREWS</v>
          </cell>
        </row>
        <row r="37">
          <cell r="A37" t="str">
            <v>ANGELINA</v>
          </cell>
        </row>
        <row r="38">
          <cell r="A38" t="str">
            <v>ARANSAS</v>
          </cell>
        </row>
        <row r="39">
          <cell r="A39" t="str">
            <v>ARCHER</v>
          </cell>
        </row>
        <row r="40">
          <cell r="A40" t="str">
            <v>ARMSTRONG</v>
          </cell>
        </row>
        <row r="41">
          <cell r="A41" t="str">
            <v>ATASCOSA</v>
          </cell>
        </row>
        <row r="42">
          <cell r="A42" t="str">
            <v>AUSTIN</v>
          </cell>
        </row>
        <row r="43">
          <cell r="A43" t="str">
            <v>BAILEY</v>
          </cell>
        </row>
        <row r="44">
          <cell r="A44" t="str">
            <v>BANDERA</v>
          </cell>
        </row>
        <row r="45">
          <cell r="A45" t="str">
            <v>BASTROP</v>
          </cell>
        </row>
        <row r="46">
          <cell r="A46" t="str">
            <v>BAYLOR</v>
          </cell>
        </row>
        <row r="47">
          <cell r="A47" t="str">
            <v>BEE</v>
          </cell>
        </row>
        <row r="48">
          <cell r="A48" t="str">
            <v>BELL</v>
          </cell>
        </row>
        <row r="49">
          <cell r="A49" t="str">
            <v>BEXAR</v>
          </cell>
        </row>
        <row r="50">
          <cell r="A50" t="str">
            <v>BLANCO</v>
          </cell>
        </row>
        <row r="51">
          <cell r="A51" t="str">
            <v>BORDEN</v>
          </cell>
        </row>
        <row r="52">
          <cell r="A52" t="str">
            <v>BOSQUE</v>
          </cell>
        </row>
        <row r="53">
          <cell r="A53" t="str">
            <v>BOWIE</v>
          </cell>
        </row>
        <row r="54">
          <cell r="A54" t="str">
            <v>BRAZORIA</v>
          </cell>
        </row>
        <row r="55">
          <cell r="A55" t="str">
            <v>BRAZOS</v>
          </cell>
        </row>
        <row r="56">
          <cell r="A56" t="str">
            <v>BREWSTER</v>
          </cell>
        </row>
        <row r="57">
          <cell r="A57" t="str">
            <v>BRISCOE</v>
          </cell>
        </row>
        <row r="58">
          <cell r="A58" t="str">
            <v>BROOKS</v>
          </cell>
        </row>
        <row r="59">
          <cell r="A59" t="str">
            <v>BROWN</v>
          </cell>
        </row>
        <row r="60">
          <cell r="A60" t="str">
            <v>BURLESON</v>
          </cell>
        </row>
        <row r="61">
          <cell r="A61" t="str">
            <v>BURNET</v>
          </cell>
        </row>
        <row r="62">
          <cell r="A62" t="str">
            <v>CALDWELL</v>
          </cell>
        </row>
        <row r="63">
          <cell r="A63" t="str">
            <v>CALHOUN</v>
          </cell>
        </row>
        <row r="64">
          <cell r="A64" t="str">
            <v>CALLAHAN</v>
          </cell>
        </row>
        <row r="65">
          <cell r="A65" t="str">
            <v>CAMERON</v>
          </cell>
        </row>
        <row r="66">
          <cell r="A66" t="str">
            <v>CAMP</v>
          </cell>
        </row>
        <row r="67">
          <cell r="A67" t="str">
            <v>CARSON</v>
          </cell>
        </row>
        <row r="68">
          <cell r="A68" t="str">
            <v>CASS</v>
          </cell>
        </row>
        <row r="69">
          <cell r="A69" t="str">
            <v>CASTRO</v>
          </cell>
        </row>
        <row r="70">
          <cell r="A70" t="str">
            <v>CHAMBERS</v>
          </cell>
        </row>
        <row r="71">
          <cell r="A71" t="str">
            <v>CHEROKEE</v>
          </cell>
        </row>
        <row r="72">
          <cell r="A72" t="str">
            <v>CHILDRESS</v>
          </cell>
        </row>
        <row r="73">
          <cell r="A73" t="str">
            <v>CLAY</v>
          </cell>
        </row>
        <row r="74">
          <cell r="A74" t="str">
            <v>COCHRAN</v>
          </cell>
        </row>
        <row r="75">
          <cell r="A75" t="str">
            <v>COKE</v>
          </cell>
        </row>
        <row r="76">
          <cell r="A76" t="str">
            <v>COLEMAN</v>
          </cell>
        </row>
        <row r="77">
          <cell r="A77" t="str">
            <v>COLLIN</v>
          </cell>
        </row>
        <row r="78">
          <cell r="A78" t="str">
            <v>COLLINGSWORTH</v>
          </cell>
        </row>
        <row r="79">
          <cell r="A79" t="str">
            <v>COLORADO</v>
          </cell>
        </row>
        <row r="80">
          <cell r="A80" t="str">
            <v>COMAL</v>
          </cell>
        </row>
        <row r="81">
          <cell r="A81" t="str">
            <v>COMANCHE</v>
          </cell>
        </row>
        <row r="82">
          <cell r="A82" t="str">
            <v>CONCHO</v>
          </cell>
        </row>
        <row r="83">
          <cell r="A83" t="str">
            <v>COOKE</v>
          </cell>
        </row>
        <row r="84">
          <cell r="A84" t="str">
            <v>CORYELL</v>
          </cell>
        </row>
        <row r="85">
          <cell r="A85" t="str">
            <v>COTTLE</v>
          </cell>
        </row>
        <row r="86">
          <cell r="A86" t="str">
            <v>CRANE</v>
          </cell>
        </row>
        <row r="87">
          <cell r="A87" t="str">
            <v>CROCKETT</v>
          </cell>
        </row>
        <row r="88">
          <cell r="A88" t="str">
            <v>CROSBY</v>
          </cell>
        </row>
        <row r="89">
          <cell r="A89" t="str">
            <v>CULBERSON</v>
          </cell>
        </row>
        <row r="90">
          <cell r="A90" t="str">
            <v>DALLAM</v>
          </cell>
        </row>
        <row r="91">
          <cell r="A91" t="str">
            <v>DALLAS</v>
          </cell>
        </row>
        <row r="92">
          <cell r="A92" t="str">
            <v>DAWSON</v>
          </cell>
        </row>
        <row r="93">
          <cell r="A93" t="str">
            <v>DEAF SMITH</v>
          </cell>
        </row>
        <row r="94">
          <cell r="A94" t="str">
            <v>DELTA</v>
          </cell>
        </row>
        <row r="95">
          <cell r="A95" t="str">
            <v>DENTON</v>
          </cell>
        </row>
        <row r="96">
          <cell r="A96" t="str">
            <v>DE WITT</v>
          </cell>
        </row>
        <row r="97">
          <cell r="A97" t="str">
            <v>DICKENS</v>
          </cell>
        </row>
        <row r="98">
          <cell r="A98" t="str">
            <v>DIMMIT</v>
          </cell>
        </row>
        <row r="99">
          <cell r="A99" t="str">
            <v>DONLEY</v>
          </cell>
        </row>
        <row r="100">
          <cell r="A100" t="str">
            <v>DUVAL</v>
          </cell>
        </row>
        <row r="101">
          <cell r="A101" t="str">
            <v>EASTLAND</v>
          </cell>
        </row>
        <row r="102">
          <cell r="A102" t="str">
            <v>ECTOR</v>
          </cell>
        </row>
        <row r="103">
          <cell r="A103" t="str">
            <v>EDWARDS</v>
          </cell>
        </row>
        <row r="104">
          <cell r="A104" t="str">
            <v>ELLIS</v>
          </cell>
        </row>
        <row r="105">
          <cell r="A105" t="str">
            <v>EL PASO</v>
          </cell>
        </row>
        <row r="106">
          <cell r="A106" t="str">
            <v>ERATH</v>
          </cell>
        </row>
        <row r="107">
          <cell r="A107" t="str">
            <v>FALLS</v>
          </cell>
        </row>
        <row r="108">
          <cell r="A108" t="str">
            <v>FANNIN</v>
          </cell>
        </row>
        <row r="109">
          <cell r="A109" t="str">
            <v>FAYETTE</v>
          </cell>
        </row>
        <row r="110">
          <cell r="A110" t="str">
            <v>FISHER</v>
          </cell>
        </row>
        <row r="111">
          <cell r="A111" t="str">
            <v>FLOYD</v>
          </cell>
        </row>
        <row r="112">
          <cell r="A112" t="str">
            <v>FOARD</v>
          </cell>
        </row>
        <row r="113">
          <cell r="A113" t="str">
            <v>FORT BEND</v>
          </cell>
        </row>
        <row r="114">
          <cell r="A114" t="str">
            <v>FRANKLIN</v>
          </cell>
        </row>
        <row r="115">
          <cell r="A115" t="str">
            <v>FREESTONE</v>
          </cell>
        </row>
        <row r="116">
          <cell r="A116" t="str">
            <v>FRIO</v>
          </cell>
        </row>
        <row r="117">
          <cell r="A117" t="str">
            <v>GAINES</v>
          </cell>
        </row>
        <row r="118">
          <cell r="A118" t="str">
            <v>GALVESTON</v>
          </cell>
        </row>
        <row r="119">
          <cell r="A119" t="str">
            <v>GARZA</v>
          </cell>
        </row>
        <row r="120">
          <cell r="A120" t="str">
            <v>GILLESPIE</v>
          </cell>
        </row>
        <row r="121">
          <cell r="A121" t="str">
            <v>GLASSCOCK</v>
          </cell>
        </row>
        <row r="122">
          <cell r="A122" t="str">
            <v>GOLIAD</v>
          </cell>
        </row>
        <row r="123">
          <cell r="A123" t="str">
            <v>GONZALES</v>
          </cell>
        </row>
        <row r="124">
          <cell r="A124" t="str">
            <v>GRAY</v>
          </cell>
        </row>
        <row r="125">
          <cell r="A125" t="str">
            <v>GRAYSON</v>
          </cell>
        </row>
        <row r="126">
          <cell r="A126" t="str">
            <v>GREGG</v>
          </cell>
        </row>
        <row r="127">
          <cell r="A127" t="str">
            <v>GRIMES</v>
          </cell>
        </row>
        <row r="128">
          <cell r="A128" t="str">
            <v>GUADALUPE</v>
          </cell>
        </row>
        <row r="129">
          <cell r="A129" t="str">
            <v>HALE</v>
          </cell>
        </row>
        <row r="130">
          <cell r="A130" t="str">
            <v>HALL</v>
          </cell>
        </row>
        <row r="131">
          <cell r="A131" t="str">
            <v>HAMILTON</v>
          </cell>
        </row>
        <row r="132">
          <cell r="A132" t="str">
            <v>HANSFORD</v>
          </cell>
        </row>
        <row r="133">
          <cell r="A133" t="str">
            <v>HARDEMAN</v>
          </cell>
        </row>
        <row r="134">
          <cell r="A134" t="str">
            <v>HARDIN</v>
          </cell>
        </row>
        <row r="135">
          <cell r="A135" t="str">
            <v>HARRIS</v>
          </cell>
        </row>
        <row r="136">
          <cell r="A136" t="str">
            <v>HARRISON</v>
          </cell>
        </row>
        <row r="137">
          <cell r="A137" t="str">
            <v>HARTLEY</v>
          </cell>
        </row>
        <row r="138">
          <cell r="A138" t="str">
            <v>HASKELL</v>
          </cell>
        </row>
        <row r="139">
          <cell r="A139" t="str">
            <v>HAYS</v>
          </cell>
        </row>
        <row r="140">
          <cell r="A140" t="str">
            <v>HEMPHILL</v>
          </cell>
        </row>
        <row r="141">
          <cell r="A141" t="str">
            <v>HENDERSON</v>
          </cell>
        </row>
        <row r="142">
          <cell r="A142" t="str">
            <v>HIDALGO</v>
          </cell>
        </row>
        <row r="143">
          <cell r="A143" t="str">
            <v>HILL</v>
          </cell>
        </row>
        <row r="144">
          <cell r="A144" t="str">
            <v>HOCKLEY</v>
          </cell>
        </row>
        <row r="145">
          <cell r="A145" t="str">
            <v>HOOD</v>
          </cell>
        </row>
        <row r="146">
          <cell r="A146" t="str">
            <v>HOPKINS</v>
          </cell>
        </row>
        <row r="147">
          <cell r="A147" t="str">
            <v>HOUSTON</v>
          </cell>
        </row>
        <row r="148">
          <cell r="A148" t="str">
            <v>HOWARD</v>
          </cell>
        </row>
        <row r="149">
          <cell r="A149" t="str">
            <v>HUDSPETH</v>
          </cell>
        </row>
        <row r="150">
          <cell r="A150" t="str">
            <v>HUNT</v>
          </cell>
        </row>
        <row r="151">
          <cell r="A151" t="str">
            <v>HUTCHINSON</v>
          </cell>
        </row>
        <row r="152">
          <cell r="A152" t="str">
            <v>IRION</v>
          </cell>
        </row>
        <row r="153">
          <cell r="A153" t="str">
            <v>JACK</v>
          </cell>
        </row>
        <row r="154">
          <cell r="A154" t="str">
            <v>JACKSON</v>
          </cell>
        </row>
        <row r="155">
          <cell r="A155" t="str">
            <v>JASPER</v>
          </cell>
        </row>
        <row r="156">
          <cell r="A156" t="str">
            <v>JEFF DAVIS</v>
          </cell>
        </row>
        <row r="157">
          <cell r="A157" t="str">
            <v>JEFFERSON</v>
          </cell>
        </row>
        <row r="158">
          <cell r="A158" t="str">
            <v>JIM HOGG</v>
          </cell>
        </row>
        <row r="159">
          <cell r="A159" t="str">
            <v>JIM WELLS</v>
          </cell>
        </row>
        <row r="160">
          <cell r="A160" t="str">
            <v>JOHNSON</v>
          </cell>
        </row>
        <row r="161">
          <cell r="A161" t="str">
            <v>JONES</v>
          </cell>
        </row>
        <row r="162">
          <cell r="A162" t="str">
            <v>KARNES</v>
          </cell>
        </row>
        <row r="163">
          <cell r="A163" t="str">
            <v>KAUFMAN</v>
          </cell>
        </row>
        <row r="164">
          <cell r="A164" t="str">
            <v>KENDALL</v>
          </cell>
        </row>
        <row r="165">
          <cell r="A165" t="str">
            <v>KENEDY</v>
          </cell>
        </row>
        <row r="166">
          <cell r="A166" t="str">
            <v>KENT</v>
          </cell>
        </row>
        <row r="167">
          <cell r="A167" t="str">
            <v>KERR</v>
          </cell>
        </row>
        <row r="168">
          <cell r="A168" t="str">
            <v>KIMBLE</v>
          </cell>
        </row>
        <row r="169">
          <cell r="A169" t="str">
            <v>KING</v>
          </cell>
        </row>
        <row r="170">
          <cell r="A170" t="str">
            <v>KINNEY</v>
          </cell>
        </row>
        <row r="171">
          <cell r="A171" t="str">
            <v>KLEBERG</v>
          </cell>
        </row>
        <row r="172">
          <cell r="A172" t="str">
            <v>KNOX</v>
          </cell>
        </row>
        <row r="173">
          <cell r="A173" t="str">
            <v>LAMAR</v>
          </cell>
        </row>
        <row r="174">
          <cell r="A174" t="str">
            <v>LAMB</v>
          </cell>
        </row>
        <row r="175">
          <cell r="A175" t="str">
            <v>LAMPASAS</v>
          </cell>
        </row>
        <row r="176">
          <cell r="A176" t="str">
            <v>LA SALLE</v>
          </cell>
        </row>
        <row r="177">
          <cell r="A177" t="str">
            <v>LAVACA</v>
          </cell>
        </row>
        <row r="178">
          <cell r="A178" t="str">
            <v>LEE</v>
          </cell>
        </row>
        <row r="179">
          <cell r="A179" t="str">
            <v>LEON</v>
          </cell>
        </row>
        <row r="180">
          <cell r="A180" t="str">
            <v>LIBERTY</v>
          </cell>
        </row>
        <row r="181">
          <cell r="A181" t="str">
            <v>LIMESTONE</v>
          </cell>
        </row>
        <row r="182">
          <cell r="A182" t="str">
            <v>LIPSCOMB</v>
          </cell>
        </row>
        <row r="183">
          <cell r="A183" t="str">
            <v>LIVE OAK</v>
          </cell>
        </row>
        <row r="184">
          <cell r="A184" t="str">
            <v>LLANO</v>
          </cell>
        </row>
        <row r="185">
          <cell r="A185" t="str">
            <v>LOVING</v>
          </cell>
        </row>
        <row r="186">
          <cell r="A186" t="str">
            <v>LUBBOCK</v>
          </cell>
        </row>
        <row r="187">
          <cell r="A187" t="str">
            <v>LYNN</v>
          </cell>
        </row>
        <row r="188">
          <cell r="A188" t="str">
            <v>MCCULLOCH</v>
          </cell>
        </row>
        <row r="189">
          <cell r="A189" t="str">
            <v>MCLENNAN</v>
          </cell>
        </row>
        <row r="190">
          <cell r="A190" t="str">
            <v>MCMULLEN</v>
          </cell>
        </row>
        <row r="191">
          <cell r="A191" t="str">
            <v>MADISON</v>
          </cell>
        </row>
        <row r="192">
          <cell r="A192" t="str">
            <v>MARION</v>
          </cell>
        </row>
        <row r="193">
          <cell r="A193" t="str">
            <v>MARTIN</v>
          </cell>
        </row>
        <row r="194">
          <cell r="A194" t="str">
            <v>MASON</v>
          </cell>
        </row>
        <row r="195">
          <cell r="A195" t="str">
            <v>MATAGORDA</v>
          </cell>
        </row>
        <row r="196">
          <cell r="A196" t="str">
            <v>MAVERICK</v>
          </cell>
        </row>
        <row r="197">
          <cell r="A197" t="str">
            <v>MEDINA</v>
          </cell>
        </row>
        <row r="198">
          <cell r="A198" t="str">
            <v>MENARD</v>
          </cell>
        </row>
        <row r="199">
          <cell r="A199" t="str">
            <v>MIDLAND</v>
          </cell>
        </row>
        <row r="200">
          <cell r="A200" t="str">
            <v>MILAM</v>
          </cell>
        </row>
        <row r="201">
          <cell r="A201" t="str">
            <v>MILLS</v>
          </cell>
        </row>
        <row r="202">
          <cell r="A202" t="str">
            <v>MITCHELL</v>
          </cell>
        </row>
        <row r="203">
          <cell r="A203" t="str">
            <v>MONTAGUE</v>
          </cell>
        </row>
        <row r="204">
          <cell r="A204" t="str">
            <v>MONTGOMERY</v>
          </cell>
        </row>
        <row r="205">
          <cell r="A205" t="str">
            <v>MOORE</v>
          </cell>
        </row>
        <row r="206">
          <cell r="A206" t="str">
            <v>MORRIS</v>
          </cell>
        </row>
        <row r="207">
          <cell r="A207" t="str">
            <v>MOTLEY</v>
          </cell>
        </row>
        <row r="208">
          <cell r="A208" t="str">
            <v>NACOGDOCHES</v>
          </cell>
        </row>
        <row r="209">
          <cell r="A209" t="str">
            <v>NAVARRO</v>
          </cell>
        </row>
        <row r="210">
          <cell r="A210" t="str">
            <v>NEWTON</v>
          </cell>
        </row>
        <row r="211">
          <cell r="A211" t="str">
            <v>NOLAN</v>
          </cell>
        </row>
        <row r="212">
          <cell r="A212" t="str">
            <v>NUECES</v>
          </cell>
        </row>
        <row r="213">
          <cell r="A213" t="str">
            <v>OCHILTREE</v>
          </cell>
        </row>
        <row r="214">
          <cell r="A214" t="str">
            <v>OLDHAM</v>
          </cell>
        </row>
        <row r="215">
          <cell r="A215" t="str">
            <v>ORANGE</v>
          </cell>
        </row>
        <row r="216">
          <cell r="A216" t="str">
            <v>PALO PINTO</v>
          </cell>
        </row>
        <row r="217">
          <cell r="A217" t="str">
            <v>PANOLA</v>
          </cell>
        </row>
        <row r="218">
          <cell r="A218" t="str">
            <v>PARKER</v>
          </cell>
        </row>
        <row r="219">
          <cell r="A219" t="str">
            <v>PARMER</v>
          </cell>
        </row>
        <row r="220">
          <cell r="A220" t="str">
            <v>PECOS</v>
          </cell>
        </row>
        <row r="221">
          <cell r="A221" t="str">
            <v>POLK</v>
          </cell>
        </row>
        <row r="222">
          <cell r="A222" t="str">
            <v>POTTER</v>
          </cell>
        </row>
        <row r="223">
          <cell r="A223" t="str">
            <v>PRESIDIO</v>
          </cell>
        </row>
        <row r="224">
          <cell r="A224" t="str">
            <v>RAINS</v>
          </cell>
        </row>
        <row r="225">
          <cell r="A225" t="str">
            <v>RANDALL</v>
          </cell>
        </row>
        <row r="226">
          <cell r="A226" t="str">
            <v>REAGAN</v>
          </cell>
        </row>
        <row r="227">
          <cell r="A227" t="str">
            <v>REAL</v>
          </cell>
        </row>
        <row r="228">
          <cell r="A228" t="str">
            <v>RED RIVER</v>
          </cell>
        </row>
        <row r="229">
          <cell r="A229" t="str">
            <v>REEVES</v>
          </cell>
        </row>
        <row r="230">
          <cell r="A230" t="str">
            <v>REFUGIO</v>
          </cell>
        </row>
        <row r="231">
          <cell r="A231" t="str">
            <v>ROBERTS</v>
          </cell>
        </row>
        <row r="232">
          <cell r="A232" t="str">
            <v>ROBERTSON</v>
          </cell>
        </row>
        <row r="233">
          <cell r="A233" t="str">
            <v>ROCKWALL</v>
          </cell>
        </row>
        <row r="234">
          <cell r="A234" t="str">
            <v>RUNNELS</v>
          </cell>
        </row>
        <row r="235">
          <cell r="A235" t="str">
            <v>RUSK</v>
          </cell>
        </row>
        <row r="236">
          <cell r="A236" t="str">
            <v>SABINE</v>
          </cell>
        </row>
        <row r="237">
          <cell r="A237" t="str">
            <v>SAN AUGUSTINE</v>
          </cell>
        </row>
        <row r="238">
          <cell r="A238" t="str">
            <v>SAN JACINTO</v>
          </cell>
        </row>
        <row r="239">
          <cell r="A239" t="str">
            <v>SAN PATRICIO</v>
          </cell>
        </row>
        <row r="240">
          <cell r="A240" t="str">
            <v>SAN SABA</v>
          </cell>
        </row>
        <row r="241">
          <cell r="A241" t="str">
            <v>SCHLEICHER</v>
          </cell>
        </row>
        <row r="242">
          <cell r="A242" t="str">
            <v>SCURRY</v>
          </cell>
        </row>
        <row r="243">
          <cell r="A243" t="str">
            <v>SHACKELFORD</v>
          </cell>
        </row>
        <row r="244">
          <cell r="A244" t="str">
            <v>SHELBY</v>
          </cell>
        </row>
        <row r="245">
          <cell r="A245" t="str">
            <v>SHERMAN</v>
          </cell>
        </row>
        <row r="246">
          <cell r="A246" t="str">
            <v>SMITH</v>
          </cell>
        </row>
        <row r="247">
          <cell r="A247" t="str">
            <v>SOMERVELL</v>
          </cell>
        </row>
        <row r="248">
          <cell r="A248" t="str">
            <v>STARR</v>
          </cell>
        </row>
        <row r="249">
          <cell r="A249" t="str">
            <v>STEPHENS</v>
          </cell>
        </row>
        <row r="250">
          <cell r="A250" t="str">
            <v>STERLING</v>
          </cell>
        </row>
        <row r="251">
          <cell r="A251" t="str">
            <v>STONEWALL</v>
          </cell>
        </row>
        <row r="252">
          <cell r="A252" t="str">
            <v>SUTTON</v>
          </cell>
        </row>
        <row r="253">
          <cell r="A253" t="str">
            <v>SWISHER</v>
          </cell>
        </row>
        <row r="254">
          <cell r="A254" t="str">
            <v>TARRANT</v>
          </cell>
        </row>
        <row r="255">
          <cell r="A255" t="str">
            <v>TAYLOR</v>
          </cell>
        </row>
        <row r="256">
          <cell r="A256" t="str">
            <v>TERRELL</v>
          </cell>
        </row>
        <row r="257">
          <cell r="A257" t="str">
            <v>TERRY</v>
          </cell>
        </row>
        <row r="258">
          <cell r="A258" t="str">
            <v>THROCKMORTON</v>
          </cell>
        </row>
        <row r="259">
          <cell r="A259" t="str">
            <v>TITUS</v>
          </cell>
        </row>
        <row r="260">
          <cell r="A260" t="str">
            <v>TOM GREEN</v>
          </cell>
        </row>
        <row r="261">
          <cell r="A261" t="str">
            <v>TRAVIS</v>
          </cell>
        </row>
        <row r="262">
          <cell r="A262" t="str">
            <v>TRINITY</v>
          </cell>
        </row>
        <row r="263">
          <cell r="A263" t="str">
            <v>TYLER</v>
          </cell>
        </row>
        <row r="264">
          <cell r="A264" t="str">
            <v>UPSHUR</v>
          </cell>
        </row>
        <row r="265">
          <cell r="A265" t="str">
            <v>UPTON</v>
          </cell>
        </row>
        <row r="266">
          <cell r="A266" t="str">
            <v>UVALDE</v>
          </cell>
        </row>
        <row r="267">
          <cell r="A267" t="str">
            <v>VAL VERDE</v>
          </cell>
        </row>
        <row r="268">
          <cell r="A268" t="str">
            <v>VAN ZANDT</v>
          </cell>
        </row>
        <row r="269">
          <cell r="A269" t="str">
            <v>VICTORIA</v>
          </cell>
        </row>
        <row r="270">
          <cell r="A270" t="str">
            <v>WALKER</v>
          </cell>
        </row>
        <row r="271">
          <cell r="A271" t="str">
            <v>WALLER</v>
          </cell>
        </row>
        <row r="272">
          <cell r="A272" t="str">
            <v>WARD</v>
          </cell>
        </row>
        <row r="273">
          <cell r="A273" t="str">
            <v>WASHINGTON</v>
          </cell>
        </row>
        <row r="274">
          <cell r="A274" t="str">
            <v>WEBB</v>
          </cell>
        </row>
        <row r="275">
          <cell r="A275" t="str">
            <v>WHARTON</v>
          </cell>
        </row>
        <row r="276">
          <cell r="A276" t="str">
            <v>WHEELER</v>
          </cell>
        </row>
        <row r="277">
          <cell r="A277" t="str">
            <v>WICHITA</v>
          </cell>
        </row>
        <row r="278">
          <cell r="A278" t="str">
            <v>WILBARGER</v>
          </cell>
        </row>
        <row r="279">
          <cell r="A279" t="str">
            <v>WILLACY</v>
          </cell>
        </row>
        <row r="280">
          <cell r="A280" t="str">
            <v>WILLIAMSON</v>
          </cell>
        </row>
        <row r="281">
          <cell r="A281" t="str">
            <v>WILSON</v>
          </cell>
        </row>
        <row r="282">
          <cell r="A282" t="str">
            <v>WINKLER</v>
          </cell>
        </row>
        <row r="283">
          <cell r="A283" t="str">
            <v>WISE</v>
          </cell>
        </row>
        <row r="284">
          <cell r="A284" t="str">
            <v>WOOD</v>
          </cell>
        </row>
        <row r="285">
          <cell r="A285" t="str">
            <v>YOAKUM</v>
          </cell>
        </row>
        <row r="286">
          <cell r="A286" t="str">
            <v>YOUNG</v>
          </cell>
        </row>
        <row r="287">
          <cell r="A287" t="str">
            <v>ZAPATA</v>
          </cell>
        </row>
        <row r="288">
          <cell r="A288" t="str">
            <v>ZAVALA</v>
          </cell>
        </row>
        <row r="291">
          <cell r="A291" t="str">
            <v>January</v>
          </cell>
        </row>
        <row r="292">
          <cell r="A292" t="str">
            <v>February</v>
          </cell>
        </row>
        <row r="293">
          <cell r="A293" t="str">
            <v>March</v>
          </cell>
        </row>
        <row r="294">
          <cell r="A294" t="str">
            <v>April</v>
          </cell>
        </row>
        <row r="295">
          <cell r="A295" t="str">
            <v xml:space="preserve">May </v>
          </cell>
        </row>
        <row r="296">
          <cell r="A296" t="str">
            <v>June</v>
          </cell>
        </row>
        <row r="297">
          <cell r="A297" t="str">
            <v>July</v>
          </cell>
        </row>
        <row r="298">
          <cell r="A298" t="str">
            <v>August</v>
          </cell>
        </row>
        <row r="299">
          <cell r="A299" t="str">
            <v>September</v>
          </cell>
        </row>
        <row r="300">
          <cell r="A300" t="str">
            <v>October</v>
          </cell>
        </row>
        <row r="301">
          <cell r="A301" t="str">
            <v>November</v>
          </cell>
        </row>
        <row r="302">
          <cell r="A302" t="str">
            <v>December</v>
          </cell>
        </row>
        <row r="307">
          <cell r="A307">
            <v>1</v>
          </cell>
        </row>
        <row r="308">
          <cell r="A308">
            <v>2</v>
          </cell>
        </row>
        <row r="309">
          <cell r="A309">
            <v>3</v>
          </cell>
        </row>
        <row r="310">
          <cell r="A310">
            <v>4</v>
          </cell>
        </row>
        <row r="311">
          <cell r="A311">
            <v>5</v>
          </cell>
        </row>
        <row r="312">
          <cell r="A312">
            <v>6</v>
          </cell>
        </row>
        <row r="313">
          <cell r="A313">
            <v>7</v>
          </cell>
        </row>
        <row r="314">
          <cell r="A314">
            <v>8</v>
          </cell>
        </row>
        <row r="315">
          <cell r="A315">
            <v>9</v>
          </cell>
        </row>
        <row r="316">
          <cell r="A316">
            <v>10</v>
          </cell>
        </row>
        <row r="317">
          <cell r="A317">
            <v>11</v>
          </cell>
        </row>
        <row r="318">
          <cell r="A318">
            <v>12</v>
          </cell>
        </row>
        <row r="319">
          <cell r="A319">
            <v>13</v>
          </cell>
        </row>
        <row r="320">
          <cell r="A320">
            <v>14</v>
          </cell>
        </row>
        <row r="321">
          <cell r="A321">
            <v>15</v>
          </cell>
        </row>
        <row r="322">
          <cell r="A322">
            <v>16</v>
          </cell>
        </row>
        <row r="323">
          <cell r="A323">
            <v>17</v>
          </cell>
        </row>
        <row r="324">
          <cell r="A324">
            <v>18</v>
          </cell>
        </row>
        <row r="325">
          <cell r="A325">
            <v>19</v>
          </cell>
        </row>
        <row r="326">
          <cell r="A326">
            <v>20</v>
          </cell>
        </row>
        <row r="327">
          <cell r="A327">
            <v>21</v>
          </cell>
        </row>
        <row r="328">
          <cell r="A328">
            <v>22</v>
          </cell>
        </row>
        <row r="329">
          <cell r="A329">
            <v>23</v>
          </cell>
        </row>
        <row r="330">
          <cell r="A330">
            <v>24</v>
          </cell>
        </row>
        <row r="331">
          <cell r="A331">
            <v>25</v>
          </cell>
        </row>
        <row r="332">
          <cell r="A332">
            <v>26</v>
          </cell>
        </row>
        <row r="333">
          <cell r="A333">
            <v>27</v>
          </cell>
        </row>
        <row r="334">
          <cell r="A334">
            <v>28</v>
          </cell>
        </row>
        <row r="335">
          <cell r="A335">
            <v>29</v>
          </cell>
        </row>
        <row r="336">
          <cell r="A336">
            <v>30</v>
          </cell>
        </row>
        <row r="337">
          <cell r="A337">
            <v>31</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1 Tab 1 Applicant Info"/>
      <sheetName val="Vol1 Tab2 Disclosures"/>
      <sheetName val="Vol1 Tab3 Nonprofit"/>
      <sheetName val="Vol1 Tab4 CoC Consultation"/>
      <sheetName val="Vol1 Tab5 Resolution"/>
      <sheetName val="Vol1Tab6 Funding Request"/>
      <sheetName val="Vol1 Tab7 Standards"/>
      <sheetName val="Vol1Tab8 Previous Participation"/>
      <sheetName val="Vol1Tab9 Admin Forms"/>
      <sheetName val="Vol1Tab10-Certification"/>
      <sheetName val="Lists"/>
      <sheetName val="applicationlvldata"/>
      <sheetName val="MatchData"/>
      <sheetName val="AreaSrvd"/>
      <sheetName val="NPBoardInfo"/>
      <sheetName val="Extras"/>
      <sheetName val="ApplicantStaff"/>
    </sheetNames>
    <sheetDataSet>
      <sheetData sheetId="0"/>
      <sheetData sheetId="1"/>
      <sheetData sheetId="2"/>
      <sheetData sheetId="3"/>
      <sheetData sheetId="4"/>
      <sheetData sheetId="5"/>
      <sheetData sheetId="6"/>
      <sheetData sheetId="7"/>
      <sheetData sheetId="8"/>
      <sheetData sheetId="9"/>
      <sheetData sheetId="10">
        <row r="1">
          <cell r="A1" t="str">
            <v>Yes</v>
          </cell>
        </row>
        <row r="2">
          <cell r="A2" t="str">
            <v>No</v>
          </cell>
        </row>
        <row r="291">
          <cell r="A291" t="str">
            <v>January</v>
          </cell>
        </row>
        <row r="292">
          <cell r="A292" t="str">
            <v>February</v>
          </cell>
        </row>
        <row r="293">
          <cell r="A293" t="str">
            <v>March</v>
          </cell>
        </row>
        <row r="294">
          <cell r="A294" t="str">
            <v>April</v>
          </cell>
        </row>
        <row r="295">
          <cell r="A295" t="str">
            <v xml:space="preserve">May </v>
          </cell>
        </row>
        <row r="296">
          <cell r="A296" t="str">
            <v>June</v>
          </cell>
        </row>
        <row r="297">
          <cell r="A297" t="str">
            <v>July</v>
          </cell>
        </row>
        <row r="298">
          <cell r="A298" t="str">
            <v>August</v>
          </cell>
        </row>
        <row r="299">
          <cell r="A299" t="str">
            <v>September</v>
          </cell>
        </row>
        <row r="300">
          <cell r="A300" t="str">
            <v>October</v>
          </cell>
        </row>
        <row r="301">
          <cell r="A301" t="str">
            <v>November</v>
          </cell>
        </row>
        <row r="302">
          <cell r="A302" t="str">
            <v>December</v>
          </cell>
        </row>
        <row r="307">
          <cell r="A307">
            <v>1</v>
          </cell>
        </row>
        <row r="308">
          <cell r="A308">
            <v>2</v>
          </cell>
        </row>
        <row r="309">
          <cell r="A309">
            <v>3</v>
          </cell>
        </row>
        <row r="310">
          <cell r="A310">
            <v>4</v>
          </cell>
        </row>
        <row r="311">
          <cell r="A311">
            <v>5</v>
          </cell>
        </row>
        <row r="312">
          <cell r="A312">
            <v>6</v>
          </cell>
        </row>
        <row r="313">
          <cell r="A313">
            <v>7</v>
          </cell>
        </row>
        <row r="314">
          <cell r="A314">
            <v>8</v>
          </cell>
        </row>
        <row r="315">
          <cell r="A315">
            <v>9</v>
          </cell>
        </row>
        <row r="316">
          <cell r="A316">
            <v>10</v>
          </cell>
        </row>
        <row r="317">
          <cell r="A317">
            <v>11</v>
          </cell>
        </row>
        <row r="318">
          <cell r="A318">
            <v>12</v>
          </cell>
        </row>
        <row r="319">
          <cell r="A319">
            <v>13</v>
          </cell>
        </row>
        <row r="320">
          <cell r="A320">
            <v>14</v>
          </cell>
        </row>
        <row r="321">
          <cell r="A321">
            <v>15</v>
          </cell>
        </row>
        <row r="322">
          <cell r="A322">
            <v>16</v>
          </cell>
        </row>
        <row r="323">
          <cell r="A323">
            <v>17</v>
          </cell>
        </row>
        <row r="324">
          <cell r="A324">
            <v>18</v>
          </cell>
        </row>
        <row r="325">
          <cell r="A325">
            <v>19</v>
          </cell>
        </row>
        <row r="326">
          <cell r="A326">
            <v>20</v>
          </cell>
        </row>
        <row r="327">
          <cell r="A327">
            <v>21</v>
          </cell>
        </row>
        <row r="328">
          <cell r="A328">
            <v>22</v>
          </cell>
        </row>
        <row r="329">
          <cell r="A329">
            <v>23</v>
          </cell>
        </row>
        <row r="330">
          <cell r="A330">
            <v>24</v>
          </cell>
        </row>
        <row r="331">
          <cell r="A331">
            <v>25</v>
          </cell>
        </row>
        <row r="332">
          <cell r="A332">
            <v>26</v>
          </cell>
        </row>
        <row r="333">
          <cell r="A333">
            <v>27</v>
          </cell>
        </row>
        <row r="334">
          <cell r="A334">
            <v>28</v>
          </cell>
        </row>
        <row r="335">
          <cell r="A335">
            <v>29</v>
          </cell>
        </row>
        <row r="336">
          <cell r="A336">
            <v>30</v>
          </cell>
        </row>
        <row r="337">
          <cell r="A337">
            <v>31</v>
          </cell>
        </row>
      </sheetData>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08"/>
  <sheetViews>
    <sheetView workbookViewId="0">
      <selection activeCell="C2" sqref="C2"/>
    </sheetView>
  </sheetViews>
  <sheetFormatPr defaultRowHeight="14.4" x14ac:dyDescent="0.3"/>
  <cols>
    <col min="1" max="1" width="73.109375" bestFit="1" customWidth="1"/>
  </cols>
  <sheetData>
    <row r="1" spans="1:7" x14ac:dyDescent="0.3">
      <c r="A1" s="51" t="s">
        <v>268</v>
      </c>
      <c r="C1" t="s">
        <v>266</v>
      </c>
      <c r="E1" t="s">
        <v>267</v>
      </c>
      <c r="G1" t="s">
        <v>437</v>
      </c>
    </row>
    <row r="2" spans="1:7" x14ac:dyDescent="0.3">
      <c r="A2" s="52" t="s">
        <v>269</v>
      </c>
      <c r="C2" t="s">
        <v>69</v>
      </c>
      <c r="E2" t="s">
        <v>78</v>
      </c>
      <c r="G2" t="s">
        <v>69</v>
      </c>
    </row>
    <row r="3" spans="1:7" x14ac:dyDescent="0.3">
      <c r="A3" s="52" t="s">
        <v>421</v>
      </c>
      <c r="C3" t="s">
        <v>70</v>
      </c>
      <c r="E3" t="s">
        <v>83</v>
      </c>
      <c r="G3" t="s">
        <v>70</v>
      </c>
    </row>
    <row r="4" spans="1:7" x14ac:dyDescent="0.3">
      <c r="A4" s="52" t="s">
        <v>270</v>
      </c>
      <c r="C4" t="s">
        <v>71</v>
      </c>
      <c r="E4" t="s">
        <v>85</v>
      </c>
      <c r="G4" t="s">
        <v>71</v>
      </c>
    </row>
    <row r="5" spans="1:7" x14ac:dyDescent="0.3">
      <c r="A5" s="52" t="s">
        <v>271</v>
      </c>
      <c r="C5" t="s">
        <v>72</v>
      </c>
      <c r="E5" t="s">
        <v>91</v>
      </c>
      <c r="G5" t="s">
        <v>438</v>
      </c>
    </row>
    <row r="6" spans="1:7" x14ac:dyDescent="0.3">
      <c r="A6" s="52" t="s">
        <v>272</v>
      </c>
      <c r="C6" t="s">
        <v>73</v>
      </c>
      <c r="E6" t="s">
        <v>109</v>
      </c>
      <c r="G6" t="s">
        <v>72</v>
      </c>
    </row>
    <row r="7" spans="1:7" x14ac:dyDescent="0.3">
      <c r="A7" s="53" t="s">
        <v>273</v>
      </c>
      <c r="C7" t="s">
        <v>74</v>
      </c>
      <c r="E7" t="s">
        <v>114</v>
      </c>
      <c r="G7" t="s">
        <v>73</v>
      </c>
    </row>
    <row r="8" spans="1:7" x14ac:dyDescent="0.3">
      <c r="A8" s="54" t="s">
        <v>274</v>
      </c>
      <c r="C8" t="s">
        <v>75</v>
      </c>
      <c r="E8" t="s">
        <v>116</v>
      </c>
      <c r="G8" t="s">
        <v>74</v>
      </c>
    </row>
    <row r="9" spans="1:7" x14ac:dyDescent="0.3">
      <c r="A9" s="54" t="s">
        <v>275</v>
      </c>
      <c r="C9" t="s">
        <v>76</v>
      </c>
      <c r="E9" t="s">
        <v>119</v>
      </c>
      <c r="G9" t="s">
        <v>75</v>
      </c>
    </row>
    <row r="10" spans="1:7" x14ac:dyDescent="0.3">
      <c r="A10" s="54" t="s">
        <v>276</v>
      </c>
      <c r="C10" t="s">
        <v>77</v>
      </c>
      <c r="E10" t="s">
        <v>120</v>
      </c>
      <c r="G10" t="s">
        <v>76</v>
      </c>
    </row>
    <row r="11" spans="1:7" x14ac:dyDescent="0.3">
      <c r="A11" s="54" t="s">
        <v>277</v>
      </c>
      <c r="C11" t="s">
        <v>79</v>
      </c>
      <c r="E11" t="s">
        <v>129</v>
      </c>
      <c r="G11" t="s">
        <v>77</v>
      </c>
    </row>
    <row r="12" spans="1:7" ht="15" thickBot="1" x14ac:dyDescent="0.35">
      <c r="A12" s="55" t="s">
        <v>278</v>
      </c>
      <c r="C12" t="s">
        <v>80</v>
      </c>
      <c r="E12" t="s">
        <v>150</v>
      </c>
      <c r="G12" t="s">
        <v>79</v>
      </c>
    </row>
    <row r="13" spans="1:7" x14ac:dyDescent="0.3">
      <c r="C13" t="s">
        <v>81</v>
      </c>
      <c r="E13" t="s">
        <v>156</v>
      </c>
      <c r="G13" t="s">
        <v>80</v>
      </c>
    </row>
    <row r="14" spans="1:7" x14ac:dyDescent="0.3">
      <c r="C14" t="s">
        <v>82</v>
      </c>
      <c r="E14" t="s">
        <v>162</v>
      </c>
      <c r="G14" t="s">
        <v>81</v>
      </c>
    </row>
    <row r="15" spans="1:7" x14ac:dyDescent="0.3">
      <c r="C15" t="s">
        <v>83</v>
      </c>
      <c r="E15" t="s">
        <v>164</v>
      </c>
      <c r="G15" t="s">
        <v>439</v>
      </c>
    </row>
    <row r="16" spans="1:7" x14ac:dyDescent="0.3">
      <c r="C16" t="s">
        <v>84</v>
      </c>
      <c r="E16" t="s">
        <v>165</v>
      </c>
      <c r="G16" t="s">
        <v>82</v>
      </c>
    </row>
    <row r="17" spans="3:7" x14ac:dyDescent="0.3">
      <c r="C17" t="s">
        <v>85</v>
      </c>
      <c r="E17" t="s">
        <v>173</v>
      </c>
      <c r="G17" t="s">
        <v>83</v>
      </c>
    </row>
    <row r="18" spans="3:7" x14ac:dyDescent="0.3">
      <c r="C18" t="s">
        <v>86</v>
      </c>
      <c r="E18" t="s">
        <v>175</v>
      </c>
      <c r="G18" t="s">
        <v>84</v>
      </c>
    </row>
    <row r="19" spans="3:7" x14ac:dyDescent="0.3">
      <c r="C19" t="s">
        <v>87</v>
      </c>
      <c r="E19" t="s">
        <v>188</v>
      </c>
      <c r="G19" t="s">
        <v>85</v>
      </c>
    </row>
    <row r="20" spans="3:7" x14ac:dyDescent="0.3">
      <c r="C20" t="s">
        <v>88</v>
      </c>
      <c r="E20" t="s">
        <v>203</v>
      </c>
      <c r="G20" t="s">
        <v>86</v>
      </c>
    </row>
    <row r="21" spans="3:7" x14ac:dyDescent="0.3">
      <c r="C21" t="s">
        <v>89</v>
      </c>
      <c r="E21" t="s">
        <v>210</v>
      </c>
      <c r="G21" t="s">
        <v>87</v>
      </c>
    </row>
    <row r="22" spans="3:7" x14ac:dyDescent="0.3">
      <c r="C22" t="s">
        <v>90</v>
      </c>
      <c r="E22" t="s">
        <v>212</v>
      </c>
      <c r="G22" t="s">
        <v>88</v>
      </c>
    </row>
    <row r="23" spans="3:7" x14ac:dyDescent="0.3">
      <c r="C23" t="s">
        <v>92</v>
      </c>
      <c r="E23" t="s">
        <v>215</v>
      </c>
      <c r="G23" t="s">
        <v>89</v>
      </c>
    </row>
    <row r="24" spans="3:7" x14ac:dyDescent="0.3">
      <c r="C24" t="s">
        <v>93</v>
      </c>
      <c r="E24" t="s">
        <v>216</v>
      </c>
      <c r="G24" t="s">
        <v>90</v>
      </c>
    </row>
    <row r="25" spans="3:7" x14ac:dyDescent="0.3">
      <c r="C25" t="s">
        <v>94</v>
      </c>
      <c r="E25" t="s">
        <v>281</v>
      </c>
      <c r="G25" t="s">
        <v>92</v>
      </c>
    </row>
    <row r="26" spans="3:7" x14ac:dyDescent="0.3">
      <c r="C26" t="s">
        <v>95</v>
      </c>
      <c r="E26" t="s">
        <v>233</v>
      </c>
      <c r="G26" t="s">
        <v>93</v>
      </c>
    </row>
    <row r="27" spans="3:7" x14ac:dyDescent="0.3">
      <c r="C27" t="s">
        <v>96</v>
      </c>
      <c r="E27" t="s">
        <v>240</v>
      </c>
      <c r="G27" t="s">
        <v>94</v>
      </c>
    </row>
    <row r="28" spans="3:7" x14ac:dyDescent="0.3">
      <c r="C28" t="s">
        <v>97</v>
      </c>
      <c r="E28" t="s">
        <v>248</v>
      </c>
      <c r="G28" t="s">
        <v>95</v>
      </c>
    </row>
    <row r="29" spans="3:7" x14ac:dyDescent="0.3">
      <c r="C29" t="s">
        <v>98</v>
      </c>
      <c r="E29" t="s">
        <v>249</v>
      </c>
      <c r="G29" t="s">
        <v>96</v>
      </c>
    </row>
    <row r="30" spans="3:7" x14ac:dyDescent="0.3">
      <c r="C30" t="s">
        <v>99</v>
      </c>
      <c r="E30" t="s">
        <v>255</v>
      </c>
      <c r="G30" t="s">
        <v>97</v>
      </c>
    </row>
    <row r="31" spans="3:7" x14ac:dyDescent="0.3">
      <c r="C31" t="s">
        <v>100</v>
      </c>
      <c r="E31" t="s">
        <v>259</v>
      </c>
      <c r="G31" t="s">
        <v>98</v>
      </c>
    </row>
    <row r="32" spans="3:7" x14ac:dyDescent="0.3">
      <c r="C32" t="s">
        <v>101</v>
      </c>
      <c r="E32" t="s">
        <v>265</v>
      </c>
      <c r="G32" t="s">
        <v>99</v>
      </c>
    </row>
    <row r="33" spans="3:7" x14ac:dyDescent="0.3">
      <c r="C33" t="s">
        <v>102</v>
      </c>
      <c r="E33" t="s">
        <v>282</v>
      </c>
      <c r="G33" t="s">
        <v>100</v>
      </c>
    </row>
    <row r="34" spans="3:7" x14ac:dyDescent="0.3">
      <c r="C34" t="s">
        <v>103</v>
      </c>
      <c r="G34" t="s">
        <v>101</v>
      </c>
    </row>
    <row r="35" spans="3:7" x14ac:dyDescent="0.3">
      <c r="C35" t="s">
        <v>104</v>
      </c>
      <c r="G35" t="s">
        <v>440</v>
      </c>
    </row>
    <row r="36" spans="3:7" x14ac:dyDescent="0.3">
      <c r="C36" t="s">
        <v>105</v>
      </c>
      <c r="G36" t="s">
        <v>102</v>
      </c>
    </row>
    <row r="37" spans="3:7" x14ac:dyDescent="0.3">
      <c r="C37" t="s">
        <v>106</v>
      </c>
      <c r="G37" t="s">
        <v>103</v>
      </c>
    </row>
    <row r="38" spans="3:7" x14ac:dyDescent="0.3">
      <c r="C38" t="s">
        <v>107</v>
      </c>
      <c r="G38" t="s">
        <v>104</v>
      </c>
    </row>
    <row r="39" spans="3:7" x14ac:dyDescent="0.3">
      <c r="C39" t="s">
        <v>108</v>
      </c>
      <c r="G39" t="s">
        <v>105</v>
      </c>
    </row>
    <row r="40" spans="3:7" x14ac:dyDescent="0.3">
      <c r="C40" t="s">
        <v>109</v>
      </c>
      <c r="G40" t="s">
        <v>106</v>
      </c>
    </row>
    <row r="41" spans="3:7" x14ac:dyDescent="0.3">
      <c r="C41" t="s">
        <v>110</v>
      </c>
      <c r="G41" t="s">
        <v>107</v>
      </c>
    </row>
    <row r="42" spans="3:7" x14ac:dyDescent="0.3">
      <c r="C42" t="s">
        <v>111</v>
      </c>
      <c r="G42" t="s">
        <v>108</v>
      </c>
    </row>
    <row r="43" spans="3:7" x14ac:dyDescent="0.3">
      <c r="C43" t="s">
        <v>112</v>
      </c>
      <c r="G43" t="s">
        <v>109</v>
      </c>
    </row>
    <row r="44" spans="3:7" x14ac:dyDescent="0.3">
      <c r="C44" t="s">
        <v>113</v>
      </c>
      <c r="G44" t="s">
        <v>110</v>
      </c>
    </row>
    <row r="45" spans="3:7" x14ac:dyDescent="0.3">
      <c r="C45" t="s">
        <v>114</v>
      </c>
      <c r="G45" t="s">
        <v>111</v>
      </c>
    </row>
    <row r="46" spans="3:7" x14ac:dyDescent="0.3">
      <c r="C46" t="s">
        <v>115</v>
      </c>
      <c r="G46" t="s">
        <v>112</v>
      </c>
    </row>
    <row r="47" spans="3:7" x14ac:dyDescent="0.3">
      <c r="C47" t="s">
        <v>116</v>
      </c>
      <c r="G47" t="s">
        <v>113</v>
      </c>
    </row>
    <row r="48" spans="3:7" x14ac:dyDescent="0.3">
      <c r="C48" t="s">
        <v>117</v>
      </c>
      <c r="G48" t="s">
        <v>114</v>
      </c>
    </row>
    <row r="49" spans="3:7" x14ac:dyDescent="0.3">
      <c r="C49" t="s">
        <v>118</v>
      </c>
      <c r="G49" t="s">
        <v>115</v>
      </c>
    </row>
    <row r="50" spans="3:7" x14ac:dyDescent="0.3">
      <c r="C50" t="s">
        <v>119</v>
      </c>
      <c r="G50" t="s">
        <v>116</v>
      </c>
    </row>
    <row r="51" spans="3:7" x14ac:dyDescent="0.3">
      <c r="C51" t="s">
        <v>121</v>
      </c>
      <c r="G51" t="s">
        <v>117</v>
      </c>
    </row>
    <row r="52" spans="3:7" x14ac:dyDescent="0.3">
      <c r="C52" t="s">
        <v>122</v>
      </c>
      <c r="G52" t="s">
        <v>118</v>
      </c>
    </row>
    <row r="53" spans="3:7" x14ac:dyDescent="0.3">
      <c r="C53" t="s">
        <v>123</v>
      </c>
      <c r="G53" t="s">
        <v>119</v>
      </c>
    </row>
    <row r="54" spans="3:7" x14ac:dyDescent="0.3">
      <c r="C54" t="s">
        <v>124</v>
      </c>
      <c r="G54" t="s">
        <v>121</v>
      </c>
    </row>
    <row r="55" spans="3:7" x14ac:dyDescent="0.3">
      <c r="C55" t="s">
        <v>125</v>
      </c>
      <c r="G55" t="s">
        <v>122</v>
      </c>
    </row>
    <row r="56" spans="3:7" x14ac:dyDescent="0.3">
      <c r="C56" t="s">
        <v>126</v>
      </c>
      <c r="G56" t="s">
        <v>123</v>
      </c>
    </row>
    <row r="57" spans="3:7" x14ac:dyDescent="0.3">
      <c r="C57" t="s">
        <v>127</v>
      </c>
      <c r="G57" t="s">
        <v>124</v>
      </c>
    </row>
    <row r="58" spans="3:7" x14ac:dyDescent="0.3">
      <c r="C58" t="s">
        <v>128</v>
      </c>
      <c r="G58" t="s">
        <v>125</v>
      </c>
    </row>
    <row r="59" spans="3:7" x14ac:dyDescent="0.3">
      <c r="C59" t="s">
        <v>129</v>
      </c>
      <c r="G59" t="s">
        <v>126</v>
      </c>
    </row>
    <row r="60" spans="3:7" x14ac:dyDescent="0.3">
      <c r="C60" t="s">
        <v>130</v>
      </c>
      <c r="G60" t="s">
        <v>127</v>
      </c>
    </row>
    <row r="61" spans="3:7" x14ac:dyDescent="0.3">
      <c r="C61" t="s">
        <v>131</v>
      </c>
      <c r="G61" t="s">
        <v>128</v>
      </c>
    </row>
    <row r="62" spans="3:7" x14ac:dyDescent="0.3">
      <c r="C62" t="s">
        <v>132</v>
      </c>
      <c r="G62" t="s">
        <v>129</v>
      </c>
    </row>
    <row r="63" spans="3:7" x14ac:dyDescent="0.3">
      <c r="C63" t="s">
        <v>133</v>
      </c>
      <c r="G63" t="s">
        <v>130</v>
      </c>
    </row>
    <row r="64" spans="3:7" x14ac:dyDescent="0.3">
      <c r="C64" t="s">
        <v>134</v>
      </c>
      <c r="G64" t="s">
        <v>131</v>
      </c>
    </row>
    <row r="65" spans="3:7" x14ac:dyDescent="0.3">
      <c r="C65" t="s">
        <v>135</v>
      </c>
      <c r="G65" t="s">
        <v>132</v>
      </c>
    </row>
    <row r="66" spans="3:7" x14ac:dyDescent="0.3">
      <c r="C66" t="s">
        <v>136</v>
      </c>
      <c r="G66" t="s">
        <v>133</v>
      </c>
    </row>
    <row r="67" spans="3:7" x14ac:dyDescent="0.3">
      <c r="C67" t="s">
        <v>137</v>
      </c>
      <c r="G67" t="s">
        <v>134</v>
      </c>
    </row>
    <row r="68" spans="3:7" x14ac:dyDescent="0.3">
      <c r="C68" t="s">
        <v>138</v>
      </c>
      <c r="G68" t="s">
        <v>441</v>
      </c>
    </row>
    <row r="69" spans="3:7" x14ac:dyDescent="0.3">
      <c r="C69" t="s">
        <v>139</v>
      </c>
      <c r="G69" t="s">
        <v>135</v>
      </c>
    </row>
    <row r="70" spans="3:7" x14ac:dyDescent="0.3">
      <c r="C70" t="s">
        <v>140</v>
      </c>
      <c r="G70" t="s">
        <v>136</v>
      </c>
    </row>
    <row r="71" spans="3:7" x14ac:dyDescent="0.3">
      <c r="C71" t="s">
        <v>141</v>
      </c>
      <c r="G71" t="s">
        <v>137</v>
      </c>
    </row>
    <row r="72" spans="3:7" x14ac:dyDescent="0.3">
      <c r="C72" t="s">
        <v>142</v>
      </c>
      <c r="G72" t="s">
        <v>138</v>
      </c>
    </row>
    <row r="73" spans="3:7" x14ac:dyDescent="0.3">
      <c r="C73" t="s">
        <v>143</v>
      </c>
      <c r="G73" t="s">
        <v>139</v>
      </c>
    </row>
    <row r="74" spans="3:7" x14ac:dyDescent="0.3">
      <c r="C74" t="s">
        <v>144</v>
      </c>
      <c r="G74" t="s">
        <v>140</v>
      </c>
    </row>
    <row r="75" spans="3:7" x14ac:dyDescent="0.3">
      <c r="C75" t="s">
        <v>145</v>
      </c>
      <c r="G75" t="s">
        <v>141</v>
      </c>
    </row>
    <row r="76" spans="3:7" x14ac:dyDescent="0.3">
      <c r="C76" t="s">
        <v>146</v>
      </c>
      <c r="G76" t="s">
        <v>142</v>
      </c>
    </row>
    <row r="77" spans="3:7" x14ac:dyDescent="0.3">
      <c r="C77" t="s">
        <v>147</v>
      </c>
      <c r="G77" t="s">
        <v>143</v>
      </c>
    </row>
    <row r="78" spans="3:7" x14ac:dyDescent="0.3">
      <c r="C78" t="s">
        <v>148</v>
      </c>
      <c r="G78" t="s">
        <v>144</v>
      </c>
    </row>
    <row r="79" spans="3:7" x14ac:dyDescent="0.3">
      <c r="C79" t="s">
        <v>149</v>
      </c>
      <c r="G79" t="s">
        <v>145</v>
      </c>
    </row>
    <row r="80" spans="3:7" x14ac:dyDescent="0.3">
      <c r="C80" t="s">
        <v>151</v>
      </c>
      <c r="G80" t="s">
        <v>146</v>
      </c>
    </row>
    <row r="81" spans="3:7" x14ac:dyDescent="0.3">
      <c r="C81" t="s">
        <v>152</v>
      </c>
      <c r="G81" t="s">
        <v>147</v>
      </c>
    </row>
    <row r="82" spans="3:7" x14ac:dyDescent="0.3">
      <c r="C82" t="s">
        <v>153</v>
      </c>
      <c r="G82" t="s">
        <v>442</v>
      </c>
    </row>
    <row r="83" spans="3:7" x14ac:dyDescent="0.3">
      <c r="C83" t="s">
        <v>154</v>
      </c>
      <c r="G83" t="s">
        <v>148</v>
      </c>
    </row>
    <row r="84" spans="3:7" x14ac:dyDescent="0.3">
      <c r="C84" t="s">
        <v>155</v>
      </c>
      <c r="G84" t="s">
        <v>149</v>
      </c>
    </row>
    <row r="85" spans="3:7" x14ac:dyDescent="0.3">
      <c r="C85" t="s">
        <v>156</v>
      </c>
      <c r="G85" t="s">
        <v>150</v>
      </c>
    </row>
    <row r="86" spans="3:7" x14ac:dyDescent="0.3">
      <c r="C86" t="s">
        <v>157</v>
      </c>
      <c r="G86" t="s">
        <v>151</v>
      </c>
    </row>
    <row r="87" spans="3:7" x14ac:dyDescent="0.3">
      <c r="C87" t="s">
        <v>158</v>
      </c>
      <c r="G87" t="s">
        <v>152</v>
      </c>
    </row>
    <row r="88" spans="3:7" x14ac:dyDescent="0.3">
      <c r="C88" t="s">
        <v>159</v>
      </c>
      <c r="G88" t="s">
        <v>153</v>
      </c>
    </row>
    <row r="89" spans="3:7" x14ac:dyDescent="0.3">
      <c r="C89" t="s">
        <v>160</v>
      </c>
      <c r="G89" t="s">
        <v>154</v>
      </c>
    </row>
    <row r="90" spans="3:7" x14ac:dyDescent="0.3">
      <c r="C90" t="s">
        <v>161</v>
      </c>
      <c r="G90" t="s">
        <v>155</v>
      </c>
    </row>
    <row r="91" spans="3:7" x14ac:dyDescent="0.3">
      <c r="C91" t="s">
        <v>162</v>
      </c>
      <c r="G91" t="s">
        <v>156</v>
      </c>
    </row>
    <row r="92" spans="3:7" x14ac:dyDescent="0.3">
      <c r="C92" t="s">
        <v>163</v>
      </c>
      <c r="G92" t="s">
        <v>157</v>
      </c>
    </row>
    <row r="93" spans="3:7" x14ac:dyDescent="0.3">
      <c r="C93" t="s">
        <v>164</v>
      </c>
      <c r="G93" t="s">
        <v>158</v>
      </c>
    </row>
    <row r="94" spans="3:7" x14ac:dyDescent="0.3">
      <c r="C94" t="s">
        <v>166</v>
      </c>
      <c r="G94" t="s">
        <v>159</v>
      </c>
    </row>
    <row r="95" spans="3:7" x14ac:dyDescent="0.3">
      <c r="C95" t="s">
        <v>167</v>
      </c>
      <c r="G95" t="s">
        <v>160</v>
      </c>
    </row>
    <row r="96" spans="3:7" x14ac:dyDescent="0.3">
      <c r="C96" t="s">
        <v>168</v>
      </c>
      <c r="G96" t="s">
        <v>161</v>
      </c>
    </row>
    <row r="97" spans="3:7" x14ac:dyDescent="0.3">
      <c r="C97" t="s">
        <v>169</v>
      </c>
      <c r="G97" t="s">
        <v>162</v>
      </c>
    </row>
    <row r="98" spans="3:7" x14ac:dyDescent="0.3">
      <c r="C98" t="s">
        <v>170</v>
      </c>
      <c r="G98" t="s">
        <v>163</v>
      </c>
    </row>
    <row r="99" spans="3:7" x14ac:dyDescent="0.3">
      <c r="C99" t="s">
        <v>422</v>
      </c>
      <c r="G99" t="s">
        <v>164</v>
      </c>
    </row>
    <row r="100" spans="3:7" x14ac:dyDescent="0.3">
      <c r="C100" t="s">
        <v>171</v>
      </c>
      <c r="G100" t="s">
        <v>443</v>
      </c>
    </row>
    <row r="101" spans="3:7" x14ac:dyDescent="0.3">
      <c r="C101" t="s">
        <v>172</v>
      </c>
      <c r="G101" t="s">
        <v>166</v>
      </c>
    </row>
    <row r="102" spans="3:7" x14ac:dyDescent="0.3">
      <c r="C102" t="s">
        <v>173</v>
      </c>
      <c r="G102" t="s">
        <v>167</v>
      </c>
    </row>
    <row r="103" spans="3:7" x14ac:dyDescent="0.3">
      <c r="C103" t="s">
        <v>174</v>
      </c>
      <c r="G103" t="s">
        <v>444</v>
      </c>
    </row>
    <row r="104" spans="3:7" x14ac:dyDescent="0.3">
      <c r="C104" t="s">
        <v>175</v>
      </c>
      <c r="G104" t="s">
        <v>168</v>
      </c>
    </row>
    <row r="105" spans="3:7" x14ac:dyDescent="0.3">
      <c r="C105" t="s">
        <v>176</v>
      </c>
      <c r="G105" t="s">
        <v>169</v>
      </c>
    </row>
    <row r="106" spans="3:7" x14ac:dyDescent="0.3">
      <c r="C106" t="s">
        <v>177</v>
      </c>
      <c r="G106" t="s">
        <v>170</v>
      </c>
    </row>
    <row r="107" spans="3:7" x14ac:dyDescent="0.3">
      <c r="C107" t="s">
        <v>178</v>
      </c>
      <c r="G107" t="s">
        <v>422</v>
      </c>
    </row>
    <row r="108" spans="3:7" x14ac:dyDescent="0.3">
      <c r="C108" t="s">
        <v>179</v>
      </c>
      <c r="G108" t="s">
        <v>171</v>
      </c>
    </row>
    <row r="109" spans="3:7" x14ac:dyDescent="0.3">
      <c r="C109" t="s">
        <v>180</v>
      </c>
      <c r="G109" t="s">
        <v>172</v>
      </c>
    </row>
    <row r="110" spans="3:7" x14ac:dyDescent="0.3">
      <c r="C110" t="s">
        <v>181</v>
      </c>
      <c r="G110" t="s">
        <v>173</v>
      </c>
    </row>
    <row r="111" spans="3:7" x14ac:dyDescent="0.3">
      <c r="C111" t="s">
        <v>182</v>
      </c>
      <c r="G111" t="s">
        <v>445</v>
      </c>
    </row>
    <row r="112" spans="3:7" x14ac:dyDescent="0.3">
      <c r="C112" t="s">
        <v>183</v>
      </c>
      <c r="G112" t="s">
        <v>174</v>
      </c>
    </row>
    <row r="113" spans="3:7" x14ac:dyDescent="0.3">
      <c r="C113" t="s">
        <v>184</v>
      </c>
      <c r="G113" t="s">
        <v>175</v>
      </c>
    </row>
    <row r="114" spans="3:7" x14ac:dyDescent="0.3">
      <c r="C114" t="s">
        <v>185</v>
      </c>
      <c r="G114" t="s">
        <v>176</v>
      </c>
    </row>
    <row r="115" spans="3:7" x14ac:dyDescent="0.3">
      <c r="C115" t="s">
        <v>186</v>
      </c>
      <c r="G115" t="s">
        <v>177</v>
      </c>
    </row>
    <row r="116" spans="3:7" x14ac:dyDescent="0.3">
      <c r="C116" t="s">
        <v>187</v>
      </c>
      <c r="G116" t="s">
        <v>178</v>
      </c>
    </row>
    <row r="117" spans="3:7" x14ac:dyDescent="0.3">
      <c r="C117" t="s">
        <v>188</v>
      </c>
      <c r="G117" t="s">
        <v>179</v>
      </c>
    </row>
    <row r="118" spans="3:7" x14ac:dyDescent="0.3">
      <c r="C118" t="s">
        <v>189</v>
      </c>
      <c r="G118" t="s">
        <v>180</v>
      </c>
    </row>
    <row r="119" spans="3:7" x14ac:dyDescent="0.3">
      <c r="C119" t="s">
        <v>190</v>
      </c>
      <c r="G119" t="s">
        <v>181</v>
      </c>
    </row>
    <row r="120" spans="3:7" x14ac:dyDescent="0.3">
      <c r="C120" t="s">
        <v>191</v>
      </c>
      <c r="G120" t="s">
        <v>182</v>
      </c>
    </row>
    <row r="121" spans="3:7" x14ac:dyDescent="0.3">
      <c r="C121" t="s">
        <v>192</v>
      </c>
      <c r="G121" t="s">
        <v>446</v>
      </c>
    </row>
    <row r="122" spans="3:7" x14ac:dyDescent="0.3">
      <c r="C122" t="s">
        <v>193</v>
      </c>
      <c r="G122" t="s">
        <v>183</v>
      </c>
    </row>
    <row r="123" spans="3:7" x14ac:dyDescent="0.3">
      <c r="C123" t="s">
        <v>194</v>
      </c>
      <c r="G123" t="s">
        <v>184</v>
      </c>
    </row>
    <row r="124" spans="3:7" x14ac:dyDescent="0.3">
      <c r="C124" t="s">
        <v>195</v>
      </c>
      <c r="G124" t="s">
        <v>185</v>
      </c>
    </row>
    <row r="125" spans="3:7" x14ac:dyDescent="0.3">
      <c r="C125" t="s">
        <v>196</v>
      </c>
      <c r="G125" t="s">
        <v>186</v>
      </c>
    </row>
    <row r="126" spans="3:7" x14ac:dyDescent="0.3">
      <c r="C126" t="s">
        <v>197</v>
      </c>
      <c r="G126" t="s">
        <v>187</v>
      </c>
    </row>
    <row r="127" spans="3:7" x14ac:dyDescent="0.3">
      <c r="C127" t="s">
        <v>198</v>
      </c>
      <c r="G127" t="s">
        <v>188</v>
      </c>
    </row>
    <row r="128" spans="3:7" x14ac:dyDescent="0.3">
      <c r="C128" t="s">
        <v>199</v>
      </c>
      <c r="G128" t="s">
        <v>189</v>
      </c>
    </row>
    <row r="129" spans="3:7" x14ac:dyDescent="0.3">
      <c r="C129" t="s">
        <v>200</v>
      </c>
      <c r="G129" t="s">
        <v>190</v>
      </c>
    </row>
    <row r="130" spans="3:7" x14ac:dyDescent="0.3">
      <c r="C130" t="s">
        <v>201</v>
      </c>
      <c r="G130" t="s">
        <v>447</v>
      </c>
    </row>
    <row r="131" spans="3:7" x14ac:dyDescent="0.3">
      <c r="C131" t="s">
        <v>202</v>
      </c>
      <c r="G131" t="s">
        <v>191</v>
      </c>
    </row>
    <row r="132" spans="3:7" x14ac:dyDescent="0.3">
      <c r="C132" t="s">
        <v>204</v>
      </c>
      <c r="G132" t="s">
        <v>192</v>
      </c>
    </row>
    <row r="133" spans="3:7" x14ac:dyDescent="0.3">
      <c r="C133" t="s">
        <v>205</v>
      </c>
      <c r="G133" t="s">
        <v>193</v>
      </c>
    </row>
    <row r="134" spans="3:7" x14ac:dyDescent="0.3">
      <c r="C134" t="s">
        <v>206</v>
      </c>
      <c r="G134" t="s">
        <v>194</v>
      </c>
    </row>
    <row r="135" spans="3:7" x14ac:dyDescent="0.3">
      <c r="C135" t="s">
        <v>207</v>
      </c>
      <c r="G135" t="s">
        <v>195</v>
      </c>
    </row>
    <row r="136" spans="3:7" x14ac:dyDescent="0.3">
      <c r="C136" t="s">
        <v>208</v>
      </c>
      <c r="G136" t="s">
        <v>196</v>
      </c>
    </row>
    <row r="137" spans="3:7" x14ac:dyDescent="0.3">
      <c r="C137" t="s">
        <v>209</v>
      </c>
      <c r="G137" t="s">
        <v>197</v>
      </c>
    </row>
    <row r="138" spans="3:7" x14ac:dyDescent="0.3">
      <c r="C138" t="s">
        <v>210</v>
      </c>
      <c r="G138" t="s">
        <v>198</v>
      </c>
    </row>
    <row r="139" spans="3:7" x14ac:dyDescent="0.3">
      <c r="C139" t="s">
        <v>211</v>
      </c>
      <c r="G139" t="s">
        <v>199</v>
      </c>
    </row>
    <row r="140" spans="3:7" x14ac:dyDescent="0.3">
      <c r="C140" t="s">
        <v>212</v>
      </c>
      <c r="G140" t="s">
        <v>200</v>
      </c>
    </row>
    <row r="141" spans="3:7" x14ac:dyDescent="0.3">
      <c r="C141" t="s">
        <v>213</v>
      </c>
      <c r="G141" t="s">
        <v>201</v>
      </c>
    </row>
    <row r="142" spans="3:7" x14ac:dyDescent="0.3">
      <c r="C142" t="s">
        <v>214</v>
      </c>
      <c r="G142" t="s">
        <v>202</v>
      </c>
    </row>
    <row r="143" spans="3:7" x14ac:dyDescent="0.3">
      <c r="C143" t="s">
        <v>215</v>
      </c>
      <c r="G143" t="s">
        <v>204</v>
      </c>
    </row>
    <row r="144" spans="3:7" x14ac:dyDescent="0.3">
      <c r="C144" t="s">
        <v>216</v>
      </c>
      <c r="G144" t="s">
        <v>205</v>
      </c>
    </row>
    <row r="145" spans="3:7" x14ac:dyDescent="0.3">
      <c r="C145" t="s">
        <v>217</v>
      </c>
      <c r="G145" t="s">
        <v>206</v>
      </c>
    </row>
    <row r="146" spans="3:7" x14ac:dyDescent="0.3">
      <c r="C146" t="s">
        <v>218</v>
      </c>
      <c r="G146" t="s">
        <v>207</v>
      </c>
    </row>
    <row r="147" spans="3:7" x14ac:dyDescent="0.3">
      <c r="C147" t="s">
        <v>219</v>
      </c>
      <c r="G147" t="s">
        <v>208</v>
      </c>
    </row>
    <row r="148" spans="3:7" x14ac:dyDescent="0.3">
      <c r="C148" t="s">
        <v>220</v>
      </c>
      <c r="G148" t="s">
        <v>448</v>
      </c>
    </row>
    <row r="149" spans="3:7" x14ac:dyDescent="0.3">
      <c r="C149" t="s">
        <v>221</v>
      </c>
      <c r="G149" t="s">
        <v>209</v>
      </c>
    </row>
    <row r="150" spans="3:7" x14ac:dyDescent="0.3">
      <c r="C150" t="s">
        <v>222</v>
      </c>
      <c r="G150" t="s">
        <v>210</v>
      </c>
    </row>
    <row r="151" spans="3:7" x14ac:dyDescent="0.3">
      <c r="C151" t="s">
        <v>223</v>
      </c>
      <c r="G151" t="s">
        <v>211</v>
      </c>
    </row>
    <row r="152" spans="3:7" x14ac:dyDescent="0.3">
      <c r="C152" t="s">
        <v>224</v>
      </c>
      <c r="G152" t="s">
        <v>212</v>
      </c>
    </row>
    <row r="153" spans="3:7" x14ac:dyDescent="0.3">
      <c r="C153" t="s">
        <v>225</v>
      </c>
      <c r="G153" t="s">
        <v>213</v>
      </c>
    </row>
    <row r="154" spans="3:7" x14ac:dyDescent="0.3">
      <c r="C154" t="s">
        <v>226</v>
      </c>
      <c r="G154" t="s">
        <v>214</v>
      </c>
    </row>
    <row r="155" spans="3:7" x14ac:dyDescent="0.3">
      <c r="C155" t="s">
        <v>227</v>
      </c>
      <c r="G155" t="s">
        <v>215</v>
      </c>
    </row>
    <row r="156" spans="3:7" x14ac:dyDescent="0.3">
      <c r="C156" t="s">
        <v>228</v>
      </c>
      <c r="G156" t="s">
        <v>216</v>
      </c>
    </row>
    <row r="157" spans="3:7" x14ac:dyDescent="0.3">
      <c r="C157" t="s">
        <v>229</v>
      </c>
      <c r="G157" t="s">
        <v>217</v>
      </c>
    </row>
    <row r="158" spans="3:7" x14ac:dyDescent="0.3">
      <c r="C158" t="s">
        <v>230</v>
      </c>
      <c r="G158" t="s">
        <v>218</v>
      </c>
    </row>
    <row r="159" spans="3:7" x14ac:dyDescent="0.3">
      <c r="C159" t="s">
        <v>231</v>
      </c>
      <c r="G159" t="s">
        <v>219</v>
      </c>
    </row>
    <row r="160" spans="3:7" x14ac:dyDescent="0.3">
      <c r="C160" t="s">
        <v>232</v>
      </c>
      <c r="G160" t="s">
        <v>449</v>
      </c>
    </row>
    <row r="161" spans="3:7" x14ac:dyDescent="0.3">
      <c r="C161" t="s">
        <v>233</v>
      </c>
      <c r="G161" t="s">
        <v>220</v>
      </c>
    </row>
    <row r="162" spans="3:7" x14ac:dyDescent="0.3">
      <c r="C162" t="s">
        <v>234</v>
      </c>
      <c r="G162" t="s">
        <v>221</v>
      </c>
    </row>
    <row r="163" spans="3:7" x14ac:dyDescent="0.3">
      <c r="C163" t="s">
        <v>235</v>
      </c>
      <c r="G163" t="s">
        <v>222</v>
      </c>
    </row>
    <row r="164" spans="3:7" x14ac:dyDescent="0.3">
      <c r="C164" t="s">
        <v>236</v>
      </c>
      <c r="G164" t="s">
        <v>223</v>
      </c>
    </row>
    <row r="165" spans="3:7" x14ac:dyDescent="0.3">
      <c r="C165" t="s">
        <v>237</v>
      </c>
      <c r="G165" t="s">
        <v>224</v>
      </c>
    </row>
    <row r="166" spans="3:7" x14ac:dyDescent="0.3">
      <c r="C166" t="s">
        <v>238</v>
      </c>
      <c r="G166" t="s">
        <v>225</v>
      </c>
    </row>
    <row r="167" spans="3:7" x14ac:dyDescent="0.3">
      <c r="C167" t="s">
        <v>239</v>
      </c>
      <c r="G167" t="s">
        <v>226</v>
      </c>
    </row>
    <row r="168" spans="3:7" x14ac:dyDescent="0.3">
      <c r="C168" t="s">
        <v>240</v>
      </c>
      <c r="G168" t="s">
        <v>227</v>
      </c>
    </row>
    <row r="169" spans="3:7" x14ac:dyDescent="0.3">
      <c r="C169" t="s">
        <v>241</v>
      </c>
      <c r="G169" t="s">
        <v>228</v>
      </c>
    </row>
    <row r="170" spans="3:7" x14ac:dyDescent="0.3">
      <c r="C170" t="s">
        <v>242</v>
      </c>
      <c r="G170" t="s">
        <v>229</v>
      </c>
    </row>
    <row r="171" spans="3:7" x14ac:dyDescent="0.3">
      <c r="C171" t="s">
        <v>243</v>
      </c>
      <c r="G171" t="s">
        <v>230</v>
      </c>
    </row>
    <row r="172" spans="3:7" x14ac:dyDescent="0.3">
      <c r="C172" t="s">
        <v>244</v>
      </c>
      <c r="G172" t="s">
        <v>231</v>
      </c>
    </row>
    <row r="173" spans="3:7" x14ac:dyDescent="0.3">
      <c r="C173" t="s">
        <v>245</v>
      </c>
      <c r="G173" t="s">
        <v>232</v>
      </c>
    </row>
    <row r="174" spans="3:7" x14ac:dyDescent="0.3">
      <c r="C174" t="s">
        <v>246</v>
      </c>
      <c r="G174" t="s">
        <v>233</v>
      </c>
    </row>
    <row r="175" spans="3:7" x14ac:dyDescent="0.3">
      <c r="C175" t="s">
        <v>247</v>
      </c>
      <c r="G175" t="s">
        <v>234</v>
      </c>
    </row>
    <row r="176" spans="3:7" x14ac:dyDescent="0.3">
      <c r="C176" t="s">
        <v>248</v>
      </c>
      <c r="G176" t="s">
        <v>235</v>
      </c>
    </row>
    <row r="177" spans="3:7" x14ac:dyDescent="0.3">
      <c r="C177" t="s">
        <v>249</v>
      </c>
      <c r="G177" t="s">
        <v>236</v>
      </c>
    </row>
    <row r="178" spans="3:7" x14ac:dyDescent="0.3">
      <c r="C178" t="s">
        <v>250</v>
      </c>
      <c r="G178" t="s">
        <v>237</v>
      </c>
    </row>
    <row r="179" spans="3:7" x14ac:dyDescent="0.3">
      <c r="C179" t="s">
        <v>251</v>
      </c>
      <c r="G179" t="s">
        <v>238</v>
      </c>
    </row>
    <row r="180" spans="3:7" x14ac:dyDescent="0.3">
      <c r="C180" t="s">
        <v>252</v>
      </c>
      <c r="G180" t="s">
        <v>239</v>
      </c>
    </row>
    <row r="181" spans="3:7" x14ac:dyDescent="0.3">
      <c r="C181" t="s">
        <v>253</v>
      </c>
      <c r="G181" t="s">
        <v>240</v>
      </c>
    </row>
    <row r="182" spans="3:7" x14ac:dyDescent="0.3">
      <c r="C182" t="s">
        <v>254</v>
      </c>
      <c r="G182" t="s">
        <v>241</v>
      </c>
    </row>
    <row r="183" spans="3:7" x14ac:dyDescent="0.3">
      <c r="C183" t="s">
        <v>423</v>
      </c>
      <c r="G183" t="s">
        <v>242</v>
      </c>
    </row>
    <row r="184" spans="3:7" x14ac:dyDescent="0.3">
      <c r="C184" t="s">
        <v>256</v>
      </c>
      <c r="G184" t="s">
        <v>243</v>
      </c>
    </row>
    <row r="185" spans="3:7" x14ac:dyDescent="0.3">
      <c r="C185" t="s">
        <v>257</v>
      </c>
      <c r="G185" t="s">
        <v>244</v>
      </c>
    </row>
    <row r="186" spans="3:7" x14ac:dyDescent="0.3">
      <c r="C186" t="s">
        <v>258</v>
      </c>
      <c r="G186" t="s">
        <v>245</v>
      </c>
    </row>
    <row r="187" spans="3:7" x14ac:dyDescent="0.3">
      <c r="C187" t="s">
        <v>260</v>
      </c>
      <c r="G187" t="s">
        <v>246</v>
      </c>
    </row>
    <row r="188" spans="3:7" x14ac:dyDescent="0.3">
      <c r="C188" t="s">
        <v>261</v>
      </c>
      <c r="G188" t="s">
        <v>247</v>
      </c>
    </row>
    <row r="189" spans="3:7" x14ac:dyDescent="0.3">
      <c r="C189" t="s">
        <v>262</v>
      </c>
      <c r="G189" t="s">
        <v>248</v>
      </c>
    </row>
    <row r="190" spans="3:7" x14ac:dyDescent="0.3">
      <c r="C190" t="s">
        <v>263</v>
      </c>
      <c r="G190" t="s">
        <v>249</v>
      </c>
    </row>
    <row r="191" spans="3:7" x14ac:dyDescent="0.3">
      <c r="C191" t="s">
        <v>264</v>
      </c>
      <c r="G191" t="s">
        <v>250</v>
      </c>
    </row>
    <row r="192" spans="3:7" x14ac:dyDescent="0.3">
      <c r="C192" t="s">
        <v>265</v>
      </c>
      <c r="G192" t="s">
        <v>251</v>
      </c>
    </row>
    <row r="193" spans="3:7" x14ac:dyDescent="0.3">
      <c r="C193" t="s">
        <v>282</v>
      </c>
      <c r="G193" t="s">
        <v>252</v>
      </c>
    </row>
    <row r="194" spans="3:7" x14ac:dyDescent="0.3">
      <c r="G194" t="s">
        <v>253</v>
      </c>
    </row>
    <row r="195" spans="3:7" x14ac:dyDescent="0.3">
      <c r="G195" t="s">
        <v>254</v>
      </c>
    </row>
    <row r="196" spans="3:7" x14ac:dyDescent="0.3">
      <c r="G196" t="s">
        <v>423</v>
      </c>
    </row>
    <row r="197" spans="3:7" x14ac:dyDescent="0.3">
      <c r="G197" t="s">
        <v>256</v>
      </c>
    </row>
    <row r="198" spans="3:7" x14ac:dyDescent="0.3">
      <c r="G198" t="s">
        <v>257</v>
      </c>
    </row>
    <row r="199" spans="3:7" x14ac:dyDescent="0.3">
      <c r="G199" t="s">
        <v>258</v>
      </c>
    </row>
    <row r="200" spans="3:7" x14ac:dyDescent="0.3">
      <c r="G200" t="s">
        <v>450</v>
      </c>
    </row>
    <row r="201" spans="3:7" x14ac:dyDescent="0.3">
      <c r="G201" t="s">
        <v>260</v>
      </c>
    </row>
    <row r="202" spans="3:7" x14ac:dyDescent="0.3">
      <c r="G202" t="s">
        <v>261</v>
      </c>
    </row>
    <row r="203" spans="3:7" x14ac:dyDescent="0.3">
      <c r="G203" t="s">
        <v>451</v>
      </c>
    </row>
    <row r="204" spans="3:7" x14ac:dyDescent="0.3">
      <c r="G204" t="s">
        <v>262</v>
      </c>
    </row>
    <row r="205" spans="3:7" x14ac:dyDescent="0.3">
      <c r="G205" t="s">
        <v>263</v>
      </c>
    </row>
    <row r="206" spans="3:7" x14ac:dyDescent="0.3">
      <c r="G206" t="s">
        <v>264</v>
      </c>
    </row>
    <row r="207" spans="3:7" x14ac:dyDescent="0.3">
      <c r="G207" t="s">
        <v>265</v>
      </c>
    </row>
    <row r="208" spans="3:7" x14ac:dyDescent="0.3">
      <c r="G208" t="s">
        <v>282</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499984740745262"/>
  </sheetPr>
  <dimension ref="A1:DE2"/>
  <sheetViews>
    <sheetView topLeftCell="CU1" workbookViewId="0">
      <selection activeCell="CY18" sqref="CY18"/>
    </sheetView>
  </sheetViews>
  <sheetFormatPr defaultRowHeight="14.4" x14ac:dyDescent="0.3"/>
  <sheetData>
    <row r="1" spans="1:109" x14ac:dyDescent="0.3">
      <c r="A1" t="s">
        <v>310</v>
      </c>
      <c r="B1" t="s">
        <v>311</v>
      </c>
      <c r="C1" t="s">
        <v>312</v>
      </c>
      <c r="D1" t="s">
        <v>313</v>
      </c>
      <c r="E1" t="s">
        <v>316</v>
      </c>
      <c r="F1" t="s">
        <v>314</v>
      </c>
      <c r="G1" t="s">
        <v>315</v>
      </c>
      <c r="H1" t="s">
        <v>317</v>
      </c>
      <c r="I1" t="s">
        <v>318</v>
      </c>
      <c r="J1" t="s">
        <v>319</v>
      </c>
      <c r="K1" t="s">
        <v>320</v>
      </c>
      <c r="L1" t="s">
        <v>321</v>
      </c>
      <c r="M1" t="s">
        <v>325</v>
      </c>
      <c r="N1" t="s">
        <v>326</v>
      </c>
      <c r="O1" t="s">
        <v>327</v>
      </c>
      <c r="P1" t="s">
        <v>328</v>
      </c>
      <c r="Q1" t="s">
        <v>329</v>
      </c>
      <c r="R1" t="s">
        <v>330</v>
      </c>
      <c r="S1" t="s">
        <v>331</v>
      </c>
      <c r="T1" t="s">
        <v>332</v>
      </c>
      <c r="U1" t="s">
        <v>334</v>
      </c>
      <c r="V1" t="s">
        <v>335</v>
      </c>
      <c r="W1" t="s">
        <v>336</v>
      </c>
      <c r="Y1" t="s">
        <v>337</v>
      </c>
      <c r="Z1" t="s">
        <v>338</v>
      </c>
      <c r="AA1" t="s">
        <v>333</v>
      </c>
      <c r="AB1" t="s">
        <v>339</v>
      </c>
      <c r="AC1" t="s">
        <v>340</v>
      </c>
      <c r="AD1" t="s">
        <v>341</v>
      </c>
      <c r="AE1" t="s">
        <v>342</v>
      </c>
      <c r="AF1" t="s">
        <v>343</v>
      </c>
      <c r="AG1" t="s">
        <v>344</v>
      </c>
      <c r="AH1" t="s">
        <v>345</v>
      </c>
      <c r="AI1" t="s">
        <v>346</v>
      </c>
      <c r="AJ1" t="s">
        <v>347</v>
      </c>
      <c r="AK1" t="s">
        <v>348</v>
      </c>
      <c r="AL1" t="s">
        <v>349</v>
      </c>
      <c r="AM1" t="s">
        <v>350</v>
      </c>
      <c r="AN1" t="s">
        <v>351</v>
      </c>
      <c r="AO1" t="s">
        <v>352</v>
      </c>
      <c r="AP1" t="s">
        <v>353</v>
      </c>
      <c r="AQ1" t="s">
        <v>354</v>
      </c>
      <c r="AR1" t="s">
        <v>356</v>
      </c>
      <c r="AS1" t="s">
        <v>355</v>
      </c>
      <c r="AT1" t="s">
        <v>357</v>
      </c>
      <c r="AU1" t="s">
        <v>358</v>
      </c>
      <c r="AV1" t="s">
        <v>359</v>
      </c>
      <c r="AW1" t="s">
        <v>360</v>
      </c>
      <c r="AX1" t="s">
        <v>361</v>
      </c>
      <c r="AY1" t="s">
        <v>362</v>
      </c>
      <c r="AZ1" t="s">
        <v>363</v>
      </c>
      <c r="BA1" t="s">
        <v>364</v>
      </c>
      <c r="BB1" t="s">
        <v>365</v>
      </c>
      <c r="BC1" t="s">
        <v>366</v>
      </c>
      <c r="BD1" t="s">
        <v>367</v>
      </c>
      <c r="BE1" t="s">
        <v>368</v>
      </c>
      <c r="BF1" t="s">
        <v>369</v>
      </c>
      <c r="BG1" t="s">
        <v>370</v>
      </c>
      <c r="BH1" t="s">
        <v>371</v>
      </c>
      <c r="BI1" t="s">
        <v>372</v>
      </c>
      <c r="BJ1" t="s">
        <v>373</v>
      </c>
      <c r="BK1" t="s">
        <v>374</v>
      </c>
      <c r="BL1" t="s">
        <v>375</v>
      </c>
      <c r="BM1" t="s">
        <v>376</v>
      </c>
      <c r="BN1" t="s">
        <v>377</v>
      </c>
      <c r="BO1" t="s">
        <v>378</v>
      </c>
      <c r="BP1" t="s">
        <v>379</v>
      </c>
      <c r="BQ1" t="s">
        <v>380</v>
      </c>
      <c r="BR1" t="s">
        <v>381</v>
      </c>
      <c r="BS1" t="s">
        <v>382</v>
      </c>
      <c r="BT1" t="s">
        <v>383</v>
      </c>
      <c r="BU1" t="s">
        <v>384</v>
      </c>
      <c r="BV1" t="s">
        <v>385</v>
      </c>
      <c r="BW1" t="s">
        <v>386</v>
      </c>
      <c r="BX1" t="s">
        <v>387</v>
      </c>
      <c r="BY1" t="s">
        <v>388</v>
      </c>
      <c r="BZ1" t="s">
        <v>389</v>
      </c>
      <c r="CA1" t="s">
        <v>390</v>
      </c>
      <c r="CB1" t="s">
        <v>391</v>
      </c>
      <c r="CC1" t="s">
        <v>392</v>
      </c>
      <c r="CD1" t="s">
        <v>393</v>
      </c>
      <c r="CE1" t="s">
        <v>394</v>
      </c>
      <c r="CF1" t="s">
        <v>395</v>
      </c>
      <c r="CG1" t="s">
        <v>396</v>
      </c>
      <c r="CH1" t="s">
        <v>397</v>
      </c>
      <c r="CI1" t="s">
        <v>398</v>
      </c>
      <c r="CJ1" t="s">
        <v>399</v>
      </c>
      <c r="CK1" t="s">
        <v>400</v>
      </c>
      <c r="CL1" t="s">
        <v>401</v>
      </c>
      <c r="CM1" t="s">
        <v>402</v>
      </c>
      <c r="CN1" t="s">
        <v>403</v>
      </c>
      <c r="CO1" t="s">
        <v>404</v>
      </c>
      <c r="CP1" t="s">
        <v>405</v>
      </c>
      <c r="CQ1" t="s">
        <v>406</v>
      </c>
      <c r="CR1" t="s">
        <v>407</v>
      </c>
      <c r="CS1" t="s">
        <v>408</v>
      </c>
      <c r="CT1" t="s">
        <v>409</v>
      </c>
      <c r="CU1" t="s">
        <v>410</v>
      </c>
      <c r="CV1" t="s">
        <v>411</v>
      </c>
      <c r="CW1" t="s">
        <v>412</v>
      </c>
      <c r="CX1" t="s">
        <v>413</v>
      </c>
      <c r="CY1" t="s">
        <v>414</v>
      </c>
      <c r="CZ1" t="s">
        <v>419</v>
      </c>
      <c r="DA1" t="s">
        <v>415</v>
      </c>
      <c r="DB1" t="s">
        <v>416</v>
      </c>
      <c r="DC1" t="s">
        <v>417</v>
      </c>
      <c r="DD1" t="s">
        <v>418</v>
      </c>
      <c r="DE1" t="s">
        <v>420</v>
      </c>
    </row>
    <row r="2" spans="1:109" x14ac:dyDescent="0.3">
      <c r="A2" s="143">
        <f>'2-1 Homeless Participation'!D3</f>
        <v>0</v>
      </c>
      <c r="B2" s="143" t="str">
        <f>'2-1 Homeless Participation'!D4</f>
        <v>TX-601 Fort Worth/Arlington/Tarrant County CoC</v>
      </c>
      <c r="C2">
        <f>'2-1 Homeless Participation'!F7</f>
        <v>0</v>
      </c>
      <c r="D2" s="145">
        <f>'2-1 Homeless Participation'!F8</f>
        <v>0</v>
      </c>
      <c r="E2" s="145">
        <f>'2-1 Homeless Participation'!H8</f>
        <v>0</v>
      </c>
      <c r="F2">
        <f>'2-1 Homeless Participation'!C9</f>
        <v>0</v>
      </c>
      <c r="G2" s="144">
        <f>'2-1 Homeless Participation'!A12</f>
        <v>0</v>
      </c>
      <c r="H2">
        <f>'2-1 Homeless Participation'!F14</f>
        <v>0</v>
      </c>
      <c r="I2" s="145">
        <f>'2-1 Homeless Participation'!F15</f>
        <v>0</v>
      </c>
      <c r="J2" s="145">
        <f>'2-1 Homeless Participation'!H15</f>
        <v>0</v>
      </c>
      <c r="K2">
        <f>'2-1 Homeless Participation'!C16</f>
        <v>0</v>
      </c>
      <c r="L2" s="144">
        <f>'2-1 Homeless Participation'!A18</f>
        <v>0</v>
      </c>
      <c r="M2">
        <f>'2-2 Org Experience'!A23</f>
        <v>0</v>
      </c>
      <c r="N2" s="146">
        <f>'2-3 Prior Expenditures'!D7</f>
        <v>0</v>
      </c>
      <c r="O2">
        <f>'2-3 Prior Expenditures'!D8</f>
        <v>0</v>
      </c>
      <c r="P2" s="147">
        <f>'2-3 Prior Expenditures'!D9</f>
        <v>0</v>
      </c>
      <c r="Q2" s="147">
        <f>'2-3 Prior Expenditures'!D10</f>
        <v>0</v>
      </c>
      <c r="R2" s="147">
        <f>'2-3 Prior Expenditures'!D12</f>
        <v>0</v>
      </c>
      <c r="S2" s="146">
        <f>'2-3 Prior Expenditures'!G7</f>
        <v>0</v>
      </c>
      <c r="T2" s="146">
        <f>'2-3 Prior Expenditures'!G8</f>
        <v>0</v>
      </c>
      <c r="U2" s="147">
        <f>'2-3 Prior Expenditures'!G9</f>
        <v>0</v>
      </c>
      <c r="V2" s="147">
        <f>'2-3 Prior Expenditures'!G10</f>
        <v>0</v>
      </c>
      <c r="W2" s="147">
        <f>'2-3 Prior Expenditures'!G12</f>
        <v>0</v>
      </c>
      <c r="X2" s="146">
        <f>'2-3 Prior Expenditures'!J7</f>
        <v>0</v>
      </c>
      <c r="Y2">
        <f>'2-3 Prior Expenditures'!J8</f>
        <v>0</v>
      </c>
      <c r="Z2" s="147">
        <f>'2-3 Prior Expenditures'!J9</f>
        <v>0</v>
      </c>
      <c r="AA2" s="147">
        <f>'2-3 Prior Expenditures'!J10</f>
        <v>0</v>
      </c>
      <c r="AB2" s="147">
        <f>'2-3 Prior Expenditures'!J11</f>
        <v>0</v>
      </c>
      <c r="AC2" s="147">
        <f>'2-3 Prior Expenditures'!J12</f>
        <v>0</v>
      </c>
      <c r="AD2" s="146">
        <f>'2-3 Prior Expenditures'!A17</f>
        <v>0</v>
      </c>
      <c r="AE2">
        <f>'2-4 Previous ESG Outcome'!A7</f>
        <v>0</v>
      </c>
      <c r="AF2">
        <f>'2-4 Previous ESG Outcome'!K7</f>
        <v>0</v>
      </c>
      <c r="AG2">
        <f>'2-4 Previous ESG Outcome'!A8</f>
        <v>0</v>
      </c>
      <c r="AH2">
        <f>'2-4 Previous ESG Outcome'!K8</f>
        <v>0</v>
      </c>
      <c r="AI2">
        <f>'2-4 Previous ESG Outcome'!A9</f>
        <v>0</v>
      </c>
      <c r="AJ2">
        <f>'2-4 Previous ESG Outcome'!K9</f>
        <v>0</v>
      </c>
      <c r="AK2">
        <f>'2-4 Previous ESG Outcome'!A10</f>
        <v>0</v>
      </c>
      <c r="AL2">
        <f>'2-4 Previous ESG Outcome'!K10</f>
        <v>0</v>
      </c>
      <c r="AM2">
        <f>'2-4 Previous ESG Outcome'!D13</f>
        <v>0</v>
      </c>
      <c r="AN2">
        <f>'2-4 Previous ESG Outcome'!G13</f>
        <v>0</v>
      </c>
      <c r="AO2">
        <f>'2-4 Previous ESG Outcome'!J13</f>
        <v>0</v>
      </c>
      <c r="AP2" s="148">
        <f>'2-4 Previous ESG Outcome'!D16</f>
        <v>0</v>
      </c>
      <c r="AQ2" s="148">
        <f>'2-4 Previous ESG Outcome'!E16</f>
        <v>0</v>
      </c>
      <c r="AR2" s="148">
        <f>'2-4 Previous ESG Outcome'!G16</f>
        <v>0</v>
      </c>
      <c r="AS2" s="148">
        <f>'2-4 Previous ESG Outcome'!H16</f>
        <v>0</v>
      </c>
      <c r="AT2" s="148">
        <f>'2-4 Previous ESG Outcome'!J16</f>
        <v>0</v>
      </c>
      <c r="AU2" s="148">
        <f>'2-4 Previous ESG Outcome'!K16</f>
        <v>0</v>
      </c>
      <c r="AV2" s="148">
        <f>'2-4 Previous ESG Outcome'!D20</f>
        <v>0</v>
      </c>
      <c r="AW2" s="148">
        <f>'2-4 Previous ESG Outcome'!E20</f>
        <v>0</v>
      </c>
      <c r="AX2" s="148">
        <f>'2-4 Previous ESG Outcome'!G20</f>
        <v>0</v>
      </c>
      <c r="AY2" s="148">
        <f>'2-4 Previous ESG Outcome'!H20</f>
        <v>0</v>
      </c>
      <c r="AZ2" s="148">
        <f>'2-4 Previous ESG Outcome'!J20</f>
        <v>0</v>
      </c>
      <c r="BA2" s="148">
        <f>'2-4 Previous ESG Outcome'!K20</f>
        <v>0</v>
      </c>
      <c r="BB2" s="148">
        <f>'2-4 Previous ESG Outcome'!D24</f>
        <v>0</v>
      </c>
      <c r="BC2" s="148">
        <f>'2-4 Previous ESG Outcome'!E24</f>
        <v>0</v>
      </c>
      <c r="BD2" s="148">
        <f>'2-4 Previous ESG Outcome'!G24</f>
        <v>0</v>
      </c>
      <c r="BE2" s="148">
        <f>'2-4 Previous ESG Outcome'!H24</f>
        <v>0</v>
      </c>
      <c r="BF2" s="148">
        <f>'2-4 Previous ESG Outcome'!J24</f>
        <v>0</v>
      </c>
      <c r="BG2" s="148">
        <f>'2-4 Previous ESG Outcome'!K24</f>
        <v>0</v>
      </c>
      <c r="BH2" s="148">
        <f>'2-4 Previous ESG Outcome'!D28</f>
        <v>0</v>
      </c>
      <c r="BI2" s="148">
        <f>'2-4 Previous ESG Outcome'!E28</f>
        <v>0</v>
      </c>
      <c r="BJ2" s="148">
        <f>'2-4 Previous ESG Outcome'!G28</f>
        <v>0</v>
      </c>
      <c r="BK2" s="148">
        <f>'2-4 Previous ESG Outcome'!H28</f>
        <v>0</v>
      </c>
      <c r="BL2" s="148">
        <f>'2-4 Previous ESG Outcome'!J28</f>
        <v>0</v>
      </c>
      <c r="BM2" s="148">
        <f>'2-4 Previous ESG Outcome'!K28</f>
        <v>0</v>
      </c>
      <c r="BN2">
        <f>'2-4 Previous ESG Outcome'!A32</f>
        <v>0</v>
      </c>
      <c r="BO2">
        <f>'2-5 Monitoring Results'!A16</f>
        <v>0</v>
      </c>
      <c r="BP2">
        <f>'2-6 Priority Communities'!A7</f>
        <v>0</v>
      </c>
      <c r="BQ2">
        <f>'2-6 Priority Communities'!A8</f>
        <v>0</v>
      </c>
      <c r="BR2">
        <f>'2-6 Priority Communities'!A9</f>
        <v>0</v>
      </c>
      <c r="BS2">
        <f>'2-6 Priority Communities'!A10</f>
        <v>0</v>
      </c>
      <c r="BT2">
        <f>'2-6 Priority Communities'!A11</f>
        <v>0</v>
      </c>
      <c r="BU2">
        <f>'2-6 Priority Communities'!A12</f>
        <v>0</v>
      </c>
      <c r="BV2">
        <f>'2-6 Priority Communities'!A13</f>
        <v>0</v>
      </c>
      <c r="BW2">
        <f>'2-6 Priority Communities'!A14</f>
        <v>0</v>
      </c>
      <c r="BX2">
        <f>'2-6 Priority Communities'!A15</f>
        <v>0</v>
      </c>
      <c r="BY2">
        <f>'2-6 Priority Communities'!A16</f>
        <v>0</v>
      </c>
      <c r="BZ2">
        <f>'2-6 Priority Communities'!A17</f>
        <v>0</v>
      </c>
      <c r="CA2">
        <f>'2-6 Priority Communities'!D7</f>
        <v>0</v>
      </c>
      <c r="CB2">
        <f>'2-6 Priority Communities'!D8</f>
        <v>0</v>
      </c>
      <c r="CC2">
        <f>'2-6 Priority Communities'!D9</f>
        <v>0</v>
      </c>
      <c r="CD2">
        <f>'2-6 Priority Communities'!D10</f>
        <v>0</v>
      </c>
      <c r="CE2">
        <f>'2-6 Priority Communities'!D11</f>
        <v>0</v>
      </c>
      <c r="CF2">
        <f>'2-6 Priority Communities'!D12</f>
        <v>0</v>
      </c>
      <c r="CG2">
        <f>'2-6 Priority Communities'!D13</f>
        <v>0</v>
      </c>
      <c r="CH2">
        <f>'2-6 Priority Communities'!D14</f>
        <v>0</v>
      </c>
      <c r="CI2">
        <f>'2-6 Priority Communities'!D15</f>
        <v>0</v>
      </c>
      <c r="CJ2">
        <f>'2-6 Priority Communities'!D16</f>
        <v>0</v>
      </c>
      <c r="CK2">
        <f>'2-6 Priority Communities'!D17</f>
        <v>0</v>
      </c>
      <c r="CL2">
        <f>'2-6 Priority Communities'!G7</f>
        <v>0</v>
      </c>
      <c r="CM2">
        <f>'2-6 Priority Communities'!G8</f>
        <v>0</v>
      </c>
      <c r="CN2">
        <f>'2-6 Priority Communities'!G9</f>
        <v>0</v>
      </c>
      <c r="CO2">
        <f>'2-6 Priority Communities'!G10</f>
        <v>0</v>
      </c>
      <c r="CP2">
        <f>'2-6 Priority Communities'!G11</f>
        <v>0</v>
      </c>
      <c r="CQ2">
        <f>'2-6 Priority Communities'!G12</f>
        <v>0</v>
      </c>
      <c r="CR2">
        <f>'2-6 Priority Communities'!G13</f>
        <v>0</v>
      </c>
      <c r="CS2">
        <f>'2-6 Priority Communities'!G14</f>
        <v>0</v>
      </c>
      <c r="CT2">
        <f>'2-6 Priority Communities'!G15</f>
        <v>0</v>
      </c>
      <c r="CU2">
        <f>'2-6 Priority Communities'!G16</f>
        <v>0</v>
      </c>
      <c r="CV2">
        <f>'2-6 Priority Communities'!A23</f>
        <v>0</v>
      </c>
      <c r="CW2">
        <f>'2-7 Unserved Areas'!A27</f>
        <v>0</v>
      </c>
      <c r="CX2">
        <f>'2-8 Checklist and Score'!G6</f>
        <v>0</v>
      </c>
      <c r="CY2">
        <f>'2-8 Checklist and Score'!G8</f>
        <v>0</v>
      </c>
      <c r="CZ2">
        <f>'2-8 Checklist and Score'!G9</f>
        <v>0</v>
      </c>
      <c r="DA2">
        <f>'2-8 Checklist and Score'!G10</f>
        <v>0</v>
      </c>
      <c r="DB2">
        <f>'2-8 Checklist and Score'!G11</f>
        <v>0</v>
      </c>
      <c r="DC2">
        <f>'2-8 Checklist and Score'!G12</f>
        <v>0</v>
      </c>
      <c r="DD2">
        <f>'2-8 Checklist and Score'!G13</f>
        <v>0</v>
      </c>
      <c r="DE2">
        <f>'2-8 Checklist and Score'!G14</f>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499984740745262"/>
  </sheetPr>
  <dimension ref="A1:D13"/>
  <sheetViews>
    <sheetView workbookViewId="0">
      <selection activeCell="D13" sqref="D13"/>
    </sheetView>
  </sheetViews>
  <sheetFormatPr defaultRowHeight="14.4" x14ac:dyDescent="0.3"/>
  <sheetData>
    <row r="1" spans="1:4" x14ac:dyDescent="0.3">
      <c r="A1" t="s">
        <v>322</v>
      </c>
      <c r="B1" t="s">
        <v>286</v>
      </c>
      <c r="C1" t="s">
        <v>323</v>
      </c>
      <c r="D1" t="s">
        <v>324</v>
      </c>
    </row>
    <row r="2" spans="1:4" x14ac:dyDescent="0.3">
      <c r="A2">
        <f>'2-2 Org Experience'!B7</f>
        <v>0</v>
      </c>
      <c r="B2">
        <f>'2-2 Org Experience'!G7</f>
        <v>0</v>
      </c>
      <c r="C2">
        <f>'2-2 Org Experience'!H7</f>
        <v>0</v>
      </c>
      <c r="D2">
        <f>'2-2 Org Experience'!I7</f>
        <v>0</v>
      </c>
    </row>
    <row r="3" spans="1:4" x14ac:dyDescent="0.3">
      <c r="A3">
        <f>'2-2 Org Experience'!B8</f>
        <v>0</v>
      </c>
      <c r="B3">
        <f>'2-2 Org Experience'!G8</f>
        <v>0</v>
      </c>
      <c r="C3">
        <f>'2-2 Org Experience'!H8</f>
        <v>0</v>
      </c>
      <c r="D3">
        <f>'2-2 Org Experience'!I8</f>
        <v>0</v>
      </c>
    </row>
    <row r="4" spans="1:4" x14ac:dyDescent="0.3">
      <c r="A4">
        <f>'2-2 Org Experience'!B9</f>
        <v>0</v>
      </c>
      <c r="B4">
        <f>'2-2 Org Experience'!G9</f>
        <v>0</v>
      </c>
      <c r="C4">
        <f>'2-2 Org Experience'!H9</f>
        <v>0</v>
      </c>
      <c r="D4">
        <f>'2-2 Org Experience'!I9</f>
        <v>0</v>
      </c>
    </row>
    <row r="5" spans="1:4" x14ac:dyDescent="0.3">
      <c r="A5">
        <f>'2-2 Org Experience'!B10</f>
        <v>0</v>
      </c>
      <c r="B5">
        <f>'2-2 Org Experience'!G10</f>
        <v>0</v>
      </c>
      <c r="C5">
        <f>'2-2 Org Experience'!H10</f>
        <v>0</v>
      </c>
      <c r="D5">
        <f>'2-2 Org Experience'!I10</f>
        <v>0</v>
      </c>
    </row>
    <row r="6" spans="1:4" x14ac:dyDescent="0.3">
      <c r="A6">
        <f>'2-2 Org Experience'!B11</f>
        <v>0</v>
      </c>
      <c r="B6">
        <f>'2-2 Org Experience'!G11</f>
        <v>0</v>
      </c>
      <c r="C6">
        <f>'2-2 Org Experience'!H11</f>
        <v>0</v>
      </c>
      <c r="D6">
        <f>'2-2 Org Experience'!I11</f>
        <v>0</v>
      </c>
    </row>
    <row r="7" spans="1:4" x14ac:dyDescent="0.3">
      <c r="A7">
        <f>'2-2 Org Experience'!B12</f>
        <v>0</v>
      </c>
      <c r="B7">
        <f>'2-2 Org Experience'!G12</f>
        <v>0</v>
      </c>
      <c r="C7">
        <f>'2-2 Org Experience'!H12</f>
        <v>0</v>
      </c>
      <c r="D7">
        <f>'2-2 Org Experience'!I12</f>
        <v>0</v>
      </c>
    </row>
    <row r="8" spans="1:4" x14ac:dyDescent="0.3">
      <c r="A8">
        <f>'2-2 Org Experience'!B13</f>
        <v>0</v>
      </c>
      <c r="B8">
        <f>'2-2 Org Experience'!G13</f>
        <v>0</v>
      </c>
      <c r="C8">
        <f>'2-2 Org Experience'!H13</f>
        <v>0</v>
      </c>
      <c r="D8">
        <f>'2-2 Org Experience'!I13</f>
        <v>0</v>
      </c>
    </row>
    <row r="9" spans="1:4" x14ac:dyDescent="0.3">
      <c r="A9">
        <f>'2-2 Org Experience'!B14</f>
        <v>0</v>
      </c>
      <c r="B9">
        <f>'2-2 Org Experience'!G14</f>
        <v>0</v>
      </c>
      <c r="C9">
        <f>'2-2 Org Experience'!H14</f>
        <v>0</v>
      </c>
      <c r="D9">
        <f>'2-2 Org Experience'!I14</f>
        <v>0</v>
      </c>
    </row>
    <row r="10" spans="1:4" x14ac:dyDescent="0.3">
      <c r="A10">
        <f>'2-2 Org Experience'!B15</f>
        <v>0</v>
      </c>
      <c r="B10">
        <f>'2-2 Org Experience'!G15</f>
        <v>0</v>
      </c>
      <c r="C10">
        <f>'2-2 Org Experience'!H15</f>
        <v>0</v>
      </c>
      <c r="D10">
        <f>'2-2 Org Experience'!I15</f>
        <v>0</v>
      </c>
    </row>
    <row r="11" spans="1:4" x14ac:dyDescent="0.3">
      <c r="A11">
        <f>'2-2 Org Experience'!B16</f>
        <v>0</v>
      </c>
      <c r="B11">
        <f>'2-2 Org Experience'!G16</f>
        <v>0</v>
      </c>
      <c r="C11">
        <f>'2-2 Org Experience'!H16</f>
        <v>0</v>
      </c>
      <c r="D11">
        <f>'2-2 Org Experience'!I16</f>
        <v>0</v>
      </c>
    </row>
    <row r="12" spans="1:4" x14ac:dyDescent="0.3">
      <c r="A12">
        <f>'2-2 Org Experience'!B17</f>
        <v>0</v>
      </c>
      <c r="B12">
        <f>'2-2 Org Experience'!G17</f>
        <v>0</v>
      </c>
      <c r="C12">
        <f>'2-2 Org Experience'!H17</f>
        <v>0</v>
      </c>
      <c r="D12">
        <f>'2-2 Org Experience'!I17</f>
        <v>0</v>
      </c>
    </row>
    <row r="13" spans="1:4" x14ac:dyDescent="0.3">
      <c r="A13">
        <f>'2-2 Org Experience'!B18</f>
        <v>0</v>
      </c>
      <c r="B13">
        <f>'2-2 Org Experience'!G18</f>
        <v>0</v>
      </c>
      <c r="C13">
        <f>'2-2 Org Experience'!H18</f>
        <v>0</v>
      </c>
      <c r="D13">
        <f>'2-2 Org Experience'!I18</f>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13"/>
  <sheetViews>
    <sheetView workbookViewId="0">
      <selection activeCell="A14" sqref="A14:XFD14"/>
    </sheetView>
  </sheetViews>
  <sheetFormatPr defaultRowHeight="14.4" x14ac:dyDescent="0.3"/>
  <sheetData>
    <row r="1" spans="1:2" x14ac:dyDescent="0.3">
      <c r="A1" t="s">
        <v>452</v>
      </c>
      <c r="B1" t="s">
        <v>453</v>
      </c>
    </row>
    <row r="2" spans="1:2" x14ac:dyDescent="0.3">
      <c r="A2">
        <f>'2-7 Unserved Areas'!D8</f>
        <v>0</v>
      </c>
      <c r="B2">
        <f>'2-7 Unserved Areas'!I8</f>
        <v>0</v>
      </c>
    </row>
    <row r="3" spans="1:2" x14ac:dyDescent="0.3">
      <c r="A3">
        <f>'2-7 Unserved Areas'!D9</f>
        <v>0</v>
      </c>
      <c r="B3">
        <f>'2-7 Unserved Areas'!I9</f>
        <v>0</v>
      </c>
    </row>
    <row r="4" spans="1:2" x14ac:dyDescent="0.3">
      <c r="A4">
        <f>'2-7 Unserved Areas'!D10</f>
        <v>0</v>
      </c>
      <c r="B4">
        <f>'2-7 Unserved Areas'!I10</f>
        <v>0</v>
      </c>
    </row>
    <row r="5" spans="1:2" x14ac:dyDescent="0.3">
      <c r="A5">
        <f>'2-7 Unserved Areas'!D11</f>
        <v>0</v>
      </c>
      <c r="B5">
        <f>'2-7 Unserved Areas'!I11</f>
        <v>0</v>
      </c>
    </row>
    <row r="6" spans="1:2" x14ac:dyDescent="0.3">
      <c r="A6">
        <f>'2-7 Unserved Areas'!D12</f>
        <v>0</v>
      </c>
      <c r="B6">
        <f>'2-7 Unserved Areas'!I12</f>
        <v>0</v>
      </c>
    </row>
    <row r="7" spans="1:2" x14ac:dyDescent="0.3">
      <c r="A7">
        <f>'2-7 Unserved Areas'!D13</f>
        <v>0</v>
      </c>
      <c r="B7">
        <f>'2-7 Unserved Areas'!I13</f>
        <v>0</v>
      </c>
    </row>
    <row r="8" spans="1:2" x14ac:dyDescent="0.3">
      <c r="A8">
        <f>'2-7 Unserved Areas'!D14</f>
        <v>0</v>
      </c>
      <c r="B8">
        <f>'2-7 Unserved Areas'!I14</f>
        <v>0</v>
      </c>
    </row>
    <row r="9" spans="1:2" x14ac:dyDescent="0.3">
      <c r="A9">
        <f>'2-7 Unserved Areas'!D15</f>
        <v>0</v>
      </c>
      <c r="B9">
        <f>'2-7 Unserved Areas'!I15</f>
        <v>0</v>
      </c>
    </row>
    <row r="10" spans="1:2" x14ac:dyDescent="0.3">
      <c r="A10">
        <f>'2-7 Unserved Areas'!D16</f>
        <v>0</v>
      </c>
      <c r="B10">
        <f>'2-7 Unserved Areas'!I16</f>
        <v>0</v>
      </c>
    </row>
    <row r="11" spans="1:2" x14ac:dyDescent="0.3">
      <c r="A11">
        <f>'2-7 Unserved Areas'!D17</f>
        <v>0</v>
      </c>
      <c r="B11">
        <f>'2-7 Unserved Areas'!I17</f>
        <v>0</v>
      </c>
    </row>
    <row r="12" spans="1:2" x14ac:dyDescent="0.3">
      <c r="A12">
        <f>'2-7 Unserved Areas'!D18</f>
        <v>0</v>
      </c>
      <c r="B12">
        <f>'2-7 Unserved Areas'!I18</f>
        <v>0</v>
      </c>
    </row>
    <row r="13" spans="1:2" x14ac:dyDescent="0.3">
      <c r="A13">
        <f>'2-7 Unserved Areas'!D19</f>
        <v>0</v>
      </c>
      <c r="B13">
        <f>'2-7 Unserved Areas'!I19</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J49"/>
  <sheetViews>
    <sheetView showGridLines="0" view="pageLayout" zoomScaleNormal="100" workbookViewId="0">
      <selection activeCell="D4" sqref="D4:I4"/>
    </sheetView>
  </sheetViews>
  <sheetFormatPr defaultColWidth="0" defaultRowHeight="0" customHeight="1" zeroHeight="1" x14ac:dyDescent="0.3"/>
  <cols>
    <col min="1" max="1" width="6.5546875" style="1" customWidth="1"/>
    <col min="2" max="2" width="11.44140625" style="1" customWidth="1"/>
    <col min="3" max="3" width="12.44140625" style="1" customWidth="1"/>
    <col min="4" max="4" width="7.88671875" style="1" customWidth="1"/>
    <col min="5" max="5" width="10.6640625" style="1" customWidth="1"/>
    <col min="6" max="6" width="10.5546875" style="1" customWidth="1"/>
    <col min="7" max="7" width="9.109375" style="1" customWidth="1"/>
    <col min="8" max="8" width="10.5546875" style="1" customWidth="1"/>
    <col min="9" max="9" width="18.109375" style="1" customWidth="1"/>
    <col min="10" max="10" width="1.88671875" style="38" customWidth="1"/>
    <col min="11" max="16384" width="9.109375" style="38" hidden="1"/>
  </cols>
  <sheetData>
    <row r="1" spans="1:10" ht="14.4" x14ac:dyDescent="0.3"/>
    <row r="2" spans="1:10" ht="15.6" x14ac:dyDescent="0.3">
      <c r="A2" s="175" t="s">
        <v>41</v>
      </c>
      <c r="B2" s="176"/>
      <c r="C2" s="176"/>
      <c r="D2" s="176"/>
      <c r="E2" s="176"/>
      <c r="F2" s="176"/>
      <c r="G2" s="176"/>
      <c r="H2" s="176"/>
      <c r="I2" s="176"/>
      <c r="J2" s="41"/>
    </row>
    <row r="3" spans="1:10" ht="14.4" x14ac:dyDescent="0.3">
      <c r="A3" s="58" t="s">
        <v>279</v>
      </c>
      <c r="B3" s="56"/>
      <c r="C3" s="57"/>
      <c r="D3" s="184"/>
      <c r="E3" s="185"/>
      <c r="F3" s="185"/>
      <c r="G3" s="185"/>
      <c r="H3" s="185"/>
      <c r="I3" s="186"/>
      <c r="J3" s="41"/>
    </row>
    <row r="4" spans="1:10" ht="14.4" x14ac:dyDescent="0.3">
      <c r="A4" s="187" t="s">
        <v>280</v>
      </c>
      <c r="B4" s="188"/>
      <c r="C4" s="188"/>
      <c r="D4" s="189" t="s">
        <v>271</v>
      </c>
      <c r="E4" s="185"/>
      <c r="F4" s="185"/>
      <c r="G4" s="185"/>
      <c r="H4" s="185"/>
      <c r="I4" s="186"/>
      <c r="J4" s="41"/>
    </row>
    <row r="5" spans="1:10" ht="42" customHeight="1" x14ac:dyDescent="0.3">
      <c r="A5" s="177" t="s">
        <v>12</v>
      </c>
      <c r="B5" s="178"/>
      <c r="C5" s="178"/>
      <c r="D5" s="178"/>
      <c r="E5" s="178"/>
      <c r="F5" s="178"/>
      <c r="G5" s="178"/>
      <c r="H5" s="178"/>
      <c r="I5" s="178"/>
      <c r="J5" s="41"/>
    </row>
    <row r="6" spans="1:10" s="39" customFormat="1" ht="63.75" customHeight="1" x14ac:dyDescent="0.3">
      <c r="A6" s="16" t="s">
        <v>11</v>
      </c>
      <c r="B6" s="181" t="s">
        <v>10</v>
      </c>
      <c r="C6" s="182"/>
      <c r="D6" s="182"/>
      <c r="E6" s="182"/>
      <c r="F6" s="182"/>
      <c r="G6" s="182"/>
      <c r="H6" s="182"/>
      <c r="I6" s="182"/>
      <c r="J6" s="42"/>
    </row>
    <row r="7" spans="1:10" s="40" customFormat="1" ht="16.5" customHeight="1" x14ac:dyDescent="0.3">
      <c r="A7" s="183" t="s">
        <v>5</v>
      </c>
      <c r="B7" s="182"/>
      <c r="C7" s="182"/>
      <c r="D7" s="182"/>
      <c r="E7" s="182"/>
      <c r="F7" s="174"/>
      <c r="G7" s="174"/>
      <c r="H7" s="174"/>
      <c r="I7" s="174"/>
      <c r="J7" s="43"/>
    </row>
    <row r="8" spans="1:10" ht="21" customHeight="1" x14ac:dyDescent="0.3">
      <c r="A8" s="15" t="s">
        <v>9</v>
      </c>
      <c r="B8" s="14"/>
      <c r="C8" s="12"/>
      <c r="D8" s="12"/>
      <c r="E8" s="12" t="s">
        <v>3</v>
      </c>
      <c r="F8" s="103"/>
      <c r="G8" s="12" t="s">
        <v>2</v>
      </c>
      <c r="H8" s="104"/>
      <c r="I8" s="12"/>
      <c r="J8" s="41"/>
    </row>
    <row r="9" spans="1:10" s="37" customFormat="1" ht="14.4" x14ac:dyDescent="0.3">
      <c r="A9" s="35" t="s">
        <v>1</v>
      </c>
      <c r="B9" s="36"/>
      <c r="C9" s="169"/>
      <c r="D9" s="170"/>
      <c r="E9" s="170"/>
      <c r="F9" s="170"/>
      <c r="G9" s="170"/>
      <c r="H9" s="170"/>
      <c r="I9" s="170"/>
      <c r="J9" s="44"/>
    </row>
    <row r="10" spans="1:10" s="37" customFormat="1" ht="41.25" customHeight="1" x14ac:dyDescent="0.3">
      <c r="A10" s="35"/>
      <c r="B10" s="36"/>
      <c r="C10" s="171"/>
      <c r="D10" s="171"/>
      <c r="E10" s="171"/>
      <c r="F10" s="171"/>
      <c r="G10" s="171"/>
      <c r="H10" s="171"/>
      <c r="I10" s="171"/>
      <c r="J10" s="44"/>
    </row>
    <row r="11" spans="1:10" s="39" customFormat="1" ht="12" customHeight="1" x14ac:dyDescent="0.3">
      <c r="A11" s="13"/>
      <c r="B11" s="12"/>
      <c r="C11" s="12"/>
      <c r="D11" s="12"/>
      <c r="E11" s="12"/>
      <c r="F11" s="12"/>
      <c r="G11" s="12"/>
      <c r="H11" s="12"/>
      <c r="I11" s="12"/>
      <c r="J11" s="42"/>
    </row>
    <row r="12" spans="1:10" ht="31.5" customHeight="1" x14ac:dyDescent="0.3">
      <c r="A12" s="105">
        <v>0</v>
      </c>
      <c r="B12" s="10" t="s">
        <v>8</v>
      </c>
      <c r="C12" s="9"/>
      <c r="D12" s="9"/>
      <c r="E12" s="9"/>
      <c r="F12" s="9"/>
      <c r="G12" s="9"/>
      <c r="H12" s="9"/>
      <c r="I12" s="9"/>
      <c r="J12" s="41"/>
    </row>
    <row r="13" spans="1:10" s="39" customFormat="1" ht="47.25" customHeight="1" x14ac:dyDescent="0.3">
      <c r="A13" s="8" t="s">
        <v>7</v>
      </c>
      <c r="B13" s="179" t="s">
        <v>6</v>
      </c>
      <c r="C13" s="180"/>
      <c r="D13" s="180"/>
      <c r="E13" s="180"/>
      <c r="F13" s="180"/>
      <c r="G13" s="180"/>
      <c r="H13" s="180"/>
      <c r="I13" s="180"/>
      <c r="J13" s="42"/>
    </row>
    <row r="14" spans="1:10" ht="16.5" customHeight="1" x14ac:dyDescent="0.3">
      <c r="A14" s="172" t="s">
        <v>5</v>
      </c>
      <c r="B14" s="173"/>
      <c r="C14" s="173"/>
      <c r="D14" s="173"/>
      <c r="E14" s="173"/>
      <c r="F14" s="174"/>
      <c r="G14" s="174"/>
      <c r="H14" s="174"/>
      <c r="I14" s="174"/>
      <c r="J14" s="41"/>
    </row>
    <row r="15" spans="1:10" ht="21" customHeight="1" x14ac:dyDescent="0.3">
      <c r="A15" s="7" t="s">
        <v>4</v>
      </c>
      <c r="B15" s="5"/>
      <c r="C15" s="6"/>
      <c r="D15" s="6"/>
      <c r="E15" s="6" t="s">
        <v>3</v>
      </c>
      <c r="F15" s="103"/>
      <c r="G15" s="6" t="s">
        <v>2</v>
      </c>
      <c r="H15" s="104"/>
      <c r="I15" s="6"/>
      <c r="J15" s="41"/>
    </row>
    <row r="16" spans="1:10" s="37" customFormat="1" ht="14.4" x14ac:dyDescent="0.3">
      <c r="A16" s="166" t="s">
        <v>49</v>
      </c>
      <c r="B16" s="167"/>
      <c r="C16" s="169"/>
      <c r="D16" s="170"/>
      <c r="E16" s="170"/>
      <c r="F16" s="170"/>
      <c r="G16" s="170"/>
      <c r="H16" s="170"/>
      <c r="I16" s="170"/>
      <c r="J16" s="44"/>
    </row>
    <row r="17" spans="1:10" s="37" customFormat="1" ht="41.25" customHeight="1" x14ac:dyDescent="0.3">
      <c r="A17" s="168"/>
      <c r="B17" s="167"/>
      <c r="C17" s="171"/>
      <c r="D17" s="171"/>
      <c r="E17" s="171"/>
      <c r="F17" s="171"/>
      <c r="G17" s="171"/>
      <c r="H17" s="171"/>
      <c r="I17" s="171"/>
      <c r="J17" s="44"/>
    </row>
    <row r="18" spans="1:10" ht="31.5" customHeight="1" x14ac:dyDescent="0.3">
      <c r="A18" s="106">
        <v>0</v>
      </c>
      <c r="B18" s="4" t="s">
        <v>0</v>
      </c>
      <c r="C18" s="3"/>
      <c r="D18" s="3"/>
      <c r="E18" s="3"/>
      <c r="F18" s="3"/>
      <c r="G18" s="3"/>
      <c r="H18" s="3"/>
      <c r="I18" s="3"/>
      <c r="J18" s="41"/>
    </row>
    <row r="19" spans="1:10" ht="15.75" customHeight="1" x14ac:dyDescent="0.3">
      <c r="B19" s="2"/>
      <c r="C19" s="2"/>
      <c r="D19" s="2"/>
      <c r="E19" s="2"/>
      <c r="F19" s="2"/>
      <c r="G19" s="2"/>
      <c r="H19" s="2"/>
      <c r="I19" s="2"/>
    </row>
    <row r="20" spans="1:10" ht="14.4" x14ac:dyDescent="0.3"/>
    <row r="21" spans="1:10" ht="14.4" x14ac:dyDescent="0.3"/>
    <row r="22" spans="1:10" ht="14.4" x14ac:dyDescent="0.3"/>
    <row r="23" spans="1:10" ht="14.4" x14ac:dyDescent="0.3"/>
    <row r="24" spans="1:10" ht="14.4" x14ac:dyDescent="0.3"/>
    <row r="25" spans="1:10" ht="14.4" x14ac:dyDescent="0.3"/>
    <row r="26" spans="1:10" ht="14.4" x14ac:dyDescent="0.3"/>
    <row r="27" spans="1:10" ht="14.4" x14ac:dyDescent="0.3"/>
    <row r="28" spans="1:10" ht="14.4" x14ac:dyDescent="0.3">
      <c r="C28" s="35"/>
    </row>
    <row r="29" spans="1:10" ht="14.4" x14ac:dyDescent="0.3"/>
    <row r="30" spans="1:10" ht="14.4" x14ac:dyDescent="0.3"/>
    <row r="31" spans="1:10" ht="14.4" x14ac:dyDescent="0.3"/>
    <row r="32" spans="1:10" ht="14.4" x14ac:dyDescent="0.3"/>
    <row r="33" ht="14.4" x14ac:dyDescent="0.3"/>
    <row r="34" ht="14.4" x14ac:dyDescent="0.3"/>
    <row r="35" ht="14.4" x14ac:dyDescent="0.3"/>
    <row r="36" ht="14.4" x14ac:dyDescent="0.3"/>
    <row r="37" ht="14.4" x14ac:dyDescent="0.3"/>
    <row r="38" ht="14.4" x14ac:dyDescent="0.3"/>
    <row r="39" ht="14.4" x14ac:dyDescent="0.3"/>
    <row r="40" ht="14.4" x14ac:dyDescent="0.3"/>
    <row r="41" ht="14.4" x14ac:dyDescent="0.3"/>
    <row r="42" ht="14.4" x14ac:dyDescent="0.3"/>
    <row r="43" ht="14.4" x14ac:dyDescent="0.3"/>
    <row r="44" ht="15" customHeight="1" x14ac:dyDescent="0.3"/>
    <row r="45" ht="15" customHeight="1" x14ac:dyDescent="0.3"/>
    <row r="46" ht="15" customHeight="1" x14ac:dyDescent="0.3"/>
    <row r="47" ht="15" customHeight="1" x14ac:dyDescent="0.3"/>
    <row r="48" ht="15" customHeight="1" x14ac:dyDescent="0.3"/>
    <row r="49" ht="15" customHeight="1" x14ac:dyDescent="0.3"/>
  </sheetData>
  <sheetProtection algorithmName="SHA-512" hashValue="swMbHfGV4Ay3s/mQIDhR4RgVviXrCsP3wN60AvoyLj+1skdXSuXRsESf8cJr2Sb1X1q2g8UCbvvkkxxoLRkMbg==" saltValue="xNADHlTJcqyiC7XNrAof7g==" spinCount="100000" sheet="1" objects="1" scenarios="1"/>
  <mergeCells count="14">
    <mergeCell ref="A2:I2"/>
    <mergeCell ref="A5:I5"/>
    <mergeCell ref="B13:I13"/>
    <mergeCell ref="B6:I6"/>
    <mergeCell ref="A7:E7"/>
    <mergeCell ref="F7:I7"/>
    <mergeCell ref="D3:I3"/>
    <mergeCell ref="A4:C4"/>
    <mergeCell ref="D4:I4"/>
    <mergeCell ref="A16:B17"/>
    <mergeCell ref="C9:I10"/>
    <mergeCell ref="C16:I17"/>
    <mergeCell ref="A14:E14"/>
    <mergeCell ref="F14:I14"/>
  </mergeCells>
  <dataValidations xWindow="443" yWindow="422" count="10">
    <dataValidation type="list" allowBlank="1" showInputMessage="1" showErrorMessage="1" promptTitle="POINTS SELECTION" prompt="Number of points requested under category &quot;Homeless Facilities Participation.&quot;" sqref="A18" xr:uid="{00000000-0002-0000-0100-000000000000}">
      <formula1>"0,1"</formula1>
    </dataValidation>
    <dataValidation type="list" allowBlank="1" showInputMessage="1" showErrorMessage="1" promptTitle="Homeless Policy Coordination" prompt="Number of points requested under category &quot;Homeless Policy Consultation.&quot;" sqref="A12" xr:uid="{00000000-0002-0000-0100-000001000000}">
      <formula1>"0,2"</formula1>
    </dataValidation>
    <dataValidation allowBlank="1" showInputMessage="1" showErrorMessage="1" prompt="Name or client number of Program Participant" sqref="F14:I14 F7:I7" xr:uid="{00000000-0002-0000-0100-000002000000}"/>
    <dataValidation allowBlank="1" showInputMessage="1" showErrorMessage="1" promptTitle="Date" prompt="Start date of role" sqref="F8" xr:uid="{00000000-0002-0000-0100-000003000000}"/>
    <dataValidation allowBlank="1" showInputMessage="1" showErrorMessage="1" promptTitle="Date" prompt="End date of role" sqref="H8" xr:uid="{00000000-0002-0000-0100-000004000000}"/>
    <dataValidation allowBlank="1" showInputMessage="1" showErrorMessage="1" prompt="Brief description of role " sqref="J9:XFD10 C9" xr:uid="{00000000-0002-0000-0100-000005000000}"/>
    <dataValidation allowBlank="1" showInputMessage="1" showErrorMessage="1" promptTitle="Date" prompt="Start date of participation" sqref="F15" xr:uid="{00000000-0002-0000-0100-000006000000}"/>
    <dataValidation allowBlank="1" showInputMessage="1" showErrorMessage="1" promptTitle="Date" prompt="End date of participation" sqref="H15" xr:uid="{00000000-0002-0000-0100-000007000000}"/>
    <dataValidation allowBlank="1" showInputMessage="1" showErrorMessage="1" prompt="Brief description of participation" sqref="J16:XFD17 C16" xr:uid="{00000000-0002-0000-0100-000008000000}"/>
    <dataValidation type="textLength" operator="greaterThan" allowBlank="1" showInputMessage="1" showErrorMessage="1" errorTitle="Legal Name Missing" error="Please enter your organization's name." promptTitle="Contact Information" prompt="Applicant Legal Name" sqref="D3:I3" xr:uid="{00000000-0002-0000-0100-000009000000}">
      <formula1>1</formula1>
    </dataValidation>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xWindow="443" yWindow="422" count="1">
        <x14:dataValidation type="list" operator="greaterThan" allowBlank="1" showInputMessage="1" showErrorMessage="1" errorTitle="Legal Name Missing" error="Please enter your organization's name." promptTitle="Service Area Region" prompt="Choose your Service Area Region" xr:uid="{00000000-0002-0000-0100-00000A000000}">
          <x14:formula1>
            <xm:f>'HIDE VLOOKUP TABLES'!$A$2:$A$12</xm:f>
          </x14:formula1>
          <xm:sqref>D4:I4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A1:J55"/>
  <sheetViews>
    <sheetView showGridLines="0" view="pageLayout" zoomScaleNormal="100" workbookViewId="0">
      <selection activeCell="B7" sqref="B7:F7"/>
    </sheetView>
  </sheetViews>
  <sheetFormatPr defaultColWidth="0" defaultRowHeight="0" customHeight="1" zeroHeight="1" x14ac:dyDescent="0.3"/>
  <cols>
    <col min="1" max="1" width="6.5546875" style="1" customWidth="1"/>
    <col min="2" max="5" width="9.109375" style="1" customWidth="1"/>
    <col min="6" max="6" width="5" style="1" customWidth="1"/>
    <col min="7" max="7" width="7.5546875" style="1" customWidth="1"/>
    <col min="8" max="8" width="10.5546875" style="1" customWidth="1"/>
    <col min="9" max="9" width="13.33203125" style="1" customWidth="1"/>
    <col min="10" max="10" width="6.44140625" style="1" customWidth="1"/>
    <col min="11" max="16384" width="9.109375" style="1" hidden="1"/>
  </cols>
  <sheetData>
    <row r="1" spans="1:9" ht="14.4" x14ac:dyDescent="0.3"/>
    <row r="2" spans="1:9" ht="15.75" customHeight="1" x14ac:dyDescent="0.3">
      <c r="A2" s="175" t="s">
        <v>42</v>
      </c>
      <c r="B2" s="176"/>
      <c r="C2" s="176"/>
      <c r="D2" s="176"/>
      <c r="E2" s="176"/>
      <c r="F2" s="176"/>
      <c r="G2" s="176"/>
      <c r="H2" s="176"/>
      <c r="I2" s="176"/>
    </row>
    <row r="3" spans="1:9" ht="111.75" customHeight="1" x14ac:dyDescent="0.3">
      <c r="A3" s="177" t="s">
        <v>289</v>
      </c>
      <c r="B3" s="178"/>
      <c r="C3" s="178"/>
      <c r="D3" s="178"/>
      <c r="E3" s="178"/>
      <c r="F3" s="178"/>
      <c r="G3" s="178"/>
      <c r="H3" s="178"/>
      <c r="I3" s="178"/>
    </row>
    <row r="4" spans="1:9" ht="16.5" customHeight="1" x14ac:dyDescent="0.3">
      <c r="A4" s="46"/>
      <c r="B4" s="47"/>
      <c r="C4" s="47"/>
      <c r="D4" s="47"/>
      <c r="E4" s="47"/>
      <c r="F4" s="47"/>
      <c r="G4" s="47"/>
      <c r="H4" s="47"/>
      <c r="I4" s="47"/>
    </row>
    <row r="5" spans="1:9" ht="17.25" customHeight="1" x14ac:dyDescent="0.3">
      <c r="A5" s="196" t="s">
        <v>284</v>
      </c>
      <c r="B5" s="197"/>
      <c r="C5" s="197"/>
      <c r="D5" s="197"/>
      <c r="E5" s="197"/>
      <c r="F5" s="197"/>
      <c r="G5" s="197"/>
      <c r="H5" s="197"/>
      <c r="I5" s="198"/>
    </row>
    <row r="6" spans="1:9" s="11" customFormat="1" ht="36.75" customHeight="1" x14ac:dyDescent="0.3">
      <c r="A6" s="13"/>
      <c r="B6" s="191" t="s">
        <v>287</v>
      </c>
      <c r="C6" s="188"/>
      <c r="D6" s="188"/>
      <c r="E6" s="188"/>
      <c r="F6" s="192"/>
      <c r="G6" s="116" t="s">
        <v>286</v>
      </c>
      <c r="H6" s="116" t="s">
        <v>285</v>
      </c>
      <c r="I6" s="64" t="s">
        <v>305</v>
      </c>
    </row>
    <row r="7" spans="1:9" s="11" customFormat="1" ht="18" customHeight="1" x14ac:dyDescent="0.3">
      <c r="A7" s="65">
        <v>1</v>
      </c>
      <c r="B7" s="193"/>
      <c r="C7" s="194"/>
      <c r="D7" s="194"/>
      <c r="E7" s="194"/>
      <c r="F7" s="195"/>
      <c r="G7" s="119"/>
      <c r="H7" s="115"/>
      <c r="I7" s="107"/>
    </row>
    <row r="8" spans="1:9" s="11" customFormat="1" ht="18" customHeight="1" x14ac:dyDescent="0.3">
      <c r="A8" s="65">
        <v>2</v>
      </c>
      <c r="B8" s="193"/>
      <c r="C8" s="194"/>
      <c r="D8" s="194"/>
      <c r="E8" s="194"/>
      <c r="F8" s="195"/>
      <c r="G8" s="119"/>
      <c r="H8" s="115"/>
      <c r="I8" s="115"/>
    </row>
    <row r="9" spans="1:9" s="11" customFormat="1" ht="18" customHeight="1" x14ac:dyDescent="0.3">
      <c r="A9" s="65">
        <v>3</v>
      </c>
      <c r="B9" s="193"/>
      <c r="C9" s="194"/>
      <c r="D9" s="194"/>
      <c r="E9" s="194"/>
      <c r="F9" s="195"/>
      <c r="G9" s="119"/>
      <c r="H9" s="115"/>
      <c r="I9" s="115"/>
    </row>
    <row r="10" spans="1:9" s="11" customFormat="1" ht="18" customHeight="1" x14ac:dyDescent="0.3">
      <c r="A10" s="65">
        <v>4</v>
      </c>
      <c r="B10" s="193"/>
      <c r="C10" s="194"/>
      <c r="D10" s="194"/>
      <c r="E10" s="194"/>
      <c r="F10" s="195"/>
      <c r="G10" s="119"/>
      <c r="H10" s="115"/>
      <c r="I10" s="115"/>
    </row>
    <row r="11" spans="1:9" s="11" customFormat="1" ht="18" customHeight="1" x14ac:dyDescent="0.3">
      <c r="A11" s="65">
        <v>5</v>
      </c>
      <c r="B11" s="193"/>
      <c r="C11" s="194"/>
      <c r="D11" s="194"/>
      <c r="E11" s="194"/>
      <c r="F11" s="195"/>
      <c r="G11" s="119"/>
      <c r="H11" s="115"/>
      <c r="I11" s="115"/>
    </row>
    <row r="12" spans="1:9" s="11" customFormat="1" ht="18" customHeight="1" x14ac:dyDescent="0.3">
      <c r="A12" s="65">
        <v>6</v>
      </c>
      <c r="B12" s="193"/>
      <c r="C12" s="194"/>
      <c r="D12" s="194"/>
      <c r="E12" s="194"/>
      <c r="F12" s="195"/>
      <c r="G12" s="119"/>
      <c r="H12" s="115"/>
      <c r="I12" s="115"/>
    </row>
    <row r="13" spans="1:9" s="11" customFormat="1" ht="18" customHeight="1" x14ac:dyDescent="0.3">
      <c r="A13" s="65">
        <v>7</v>
      </c>
      <c r="B13" s="193"/>
      <c r="C13" s="194"/>
      <c r="D13" s="194"/>
      <c r="E13" s="194"/>
      <c r="F13" s="195"/>
      <c r="G13" s="119"/>
      <c r="H13" s="115"/>
      <c r="I13" s="115"/>
    </row>
    <row r="14" spans="1:9" s="11" customFormat="1" ht="18" customHeight="1" x14ac:dyDescent="0.3">
      <c r="A14" s="65">
        <v>8</v>
      </c>
      <c r="B14" s="193"/>
      <c r="C14" s="194"/>
      <c r="D14" s="194"/>
      <c r="E14" s="194"/>
      <c r="F14" s="195"/>
      <c r="G14" s="119"/>
      <c r="H14" s="115"/>
      <c r="I14" s="115"/>
    </row>
    <row r="15" spans="1:9" s="11" customFormat="1" ht="18" customHeight="1" x14ac:dyDescent="0.3">
      <c r="A15" s="65">
        <v>9</v>
      </c>
      <c r="B15" s="193"/>
      <c r="C15" s="194"/>
      <c r="D15" s="194"/>
      <c r="E15" s="194"/>
      <c r="F15" s="195"/>
      <c r="G15" s="119"/>
      <c r="H15" s="115"/>
      <c r="I15" s="115"/>
    </row>
    <row r="16" spans="1:9" s="11" customFormat="1" ht="18" customHeight="1" x14ac:dyDescent="0.3">
      <c r="A16" s="65">
        <v>10</v>
      </c>
      <c r="B16" s="193"/>
      <c r="C16" s="194"/>
      <c r="D16" s="194"/>
      <c r="E16" s="194"/>
      <c r="F16" s="195"/>
      <c r="G16" s="119"/>
      <c r="H16" s="115"/>
      <c r="I16" s="115"/>
    </row>
    <row r="17" spans="1:9" s="11" customFormat="1" ht="18" customHeight="1" x14ac:dyDescent="0.3">
      <c r="A17" s="65">
        <v>11</v>
      </c>
      <c r="B17" s="193"/>
      <c r="C17" s="194"/>
      <c r="D17" s="194"/>
      <c r="E17" s="194"/>
      <c r="F17" s="195"/>
      <c r="G17" s="119"/>
      <c r="H17" s="115"/>
      <c r="I17" s="115"/>
    </row>
    <row r="18" spans="1:9" s="11" customFormat="1" ht="18" customHeight="1" x14ac:dyDescent="0.3">
      <c r="A18" s="65">
        <v>12</v>
      </c>
      <c r="B18" s="193"/>
      <c r="C18" s="194"/>
      <c r="D18" s="194"/>
      <c r="E18" s="194"/>
      <c r="F18" s="195"/>
      <c r="G18" s="119"/>
      <c r="H18" s="115"/>
      <c r="I18" s="115"/>
    </row>
    <row r="19" spans="1:9" ht="15.75" customHeight="1" x14ac:dyDescent="0.3">
      <c r="B19" s="48"/>
      <c r="C19" s="48"/>
      <c r="D19" s="48"/>
      <c r="E19" s="48"/>
      <c r="F19" s="48"/>
      <c r="G19" s="48"/>
      <c r="H19" s="48"/>
      <c r="I19" s="48"/>
    </row>
    <row r="20" spans="1:9" ht="17.25" customHeight="1" x14ac:dyDescent="0.3">
      <c r="A20" s="196" t="s">
        <v>288</v>
      </c>
      <c r="B20" s="197"/>
      <c r="C20" s="197"/>
      <c r="D20" s="197"/>
      <c r="E20" s="197"/>
      <c r="F20" s="197"/>
      <c r="G20" s="197"/>
      <c r="H20" s="197"/>
      <c r="I20" s="198"/>
    </row>
    <row r="21" spans="1:9" s="11" customFormat="1" ht="60.75" customHeight="1" x14ac:dyDescent="0.3">
      <c r="A21" s="13"/>
      <c r="B21" s="190" t="s">
        <v>283</v>
      </c>
      <c r="C21" s="182"/>
      <c r="D21" s="182"/>
      <c r="E21" s="182"/>
      <c r="F21" s="182"/>
      <c r="G21" s="182"/>
      <c r="H21" s="182"/>
      <c r="I21" s="182"/>
    </row>
    <row r="22" spans="1:9" s="11" customFormat="1" ht="12" customHeight="1" x14ac:dyDescent="0.3">
      <c r="A22" s="13"/>
      <c r="B22" s="17"/>
      <c r="C22" s="17"/>
      <c r="D22" s="17"/>
      <c r="E22" s="17"/>
      <c r="F22" s="17"/>
      <c r="G22" s="17"/>
      <c r="H22" s="17"/>
      <c r="I22" s="17"/>
    </row>
    <row r="23" spans="1:9" ht="31.5" customHeight="1" x14ac:dyDescent="0.3">
      <c r="A23" s="105">
        <v>0</v>
      </c>
      <c r="B23" s="10" t="s">
        <v>13</v>
      </c>
      <c r="C23" s="9"/>
      <c r="D23" s="9"/>
      <c r="E23" s="9"/>
      <c r="F23" s="9"/>
      <c r="G23" s="9"/>
      <c r="H23" s="9"/>
      <c r="I23" s="9"/>
    </row>
    <row r="24" spans="1:9" ht="31.5" customHeight="1" x14ac:dyDescent="0.3">
      <c r="B24" s="2"/>
      <c r="C24" s="2"/>
      <c r="D24" s="2"/>
      <c r="E24" s="2"/>
      <c r="F24" s="2"/>
      <c r="G24" s="2"/>
      <c r="H24" s="2"/>
      <c r="I24" s="2"/>
    </row>
    <row r="25" spans="1:9" ht="15.75" customHeight="1" x14ac:dyDescent="0.3">
      <c r="B25" s="2"/>
      <c r="C25" s="2"/>
      <c r="D25" s="2"/>
      <c r="E25" s="2"/>
      <c r="F25" s="2"/>
      <c r="G25" s="2"/>
      <c r="H25" s="2"/>
      <c r="I25" s="2"/>
    </row>
    <row r="26" spans="1:9" ht="14.4" x14ac:dyDescent="0.3"/>
    <row r="27" spans="1:9" ht="14.4" x14ac:dyDescent="0.3"/>
    <row r="28" spans="1:9" ht="14.4" x14ac:dyDescent="0.3"/>
    <row r="29" spans="1:9" ht="14.4" x14ac:dyDescent="0.3"/>
    <row r="30" spans="1:9" ht="14.4" x14ac:dyDescent="0.3"/>
    <row r="31" spans="1:9" ht="14.4" x14ac:dyDescent="0.3"/>
    <row r="32" spans="1:9" ht="14.4" x14ac:dyDescent="0.3"/>
    <row r="33" ht="14.4" hidden="1" x14ac:dyDescent="0.3"/>
    <row r="34" ht="14.4" hidden="1" x14ac:dyDescent="0.3"/>
    <row r="35" ht="14.4" hidden="1" x14ac:dyDescent="0.3"/>
    <row r="36" ht="14.4" hidden="1" x14ac:dyDescent="0.3"/>
    <row r="37" ht="14.4" hidden="1" x14ac:dyDescent="0.3"/>
    <row r="38" ht="14.4" hidden="1" x14ac:dyDescent="0.3"/>
    <row r="39" ht="14.4" hidden="1" x14ac:dyDescent="0.3"/>
    <row r="40" ht="14.4" hidden="1" x14ac:dyDescent="0.3"/>
    <row r="41" ht="14.4" hidden="1" x14ac:dyDescent="0.3"/>
    <row r="42" ht="14.4" hidden="1" x14ac:dyDescent="0.3"/>
    <row r="43" ht="14.4" hidden="1" x14ac:dyDescent="0.3"/>
    <row r="44" ht="14.4" hidden="1" x14ac:dyDescent="0.3"/>
    <row r="45" ht="14.4" hidden="1" x14ac:dyDescent="0.3"/>
    <row r="46" ht="14.4" hidden="1" x14ac:dyDescent="0.3"/>
    <row r="47" ht="14.4" hidden="1" x14ac:dyDescent="0.3"/>
    <row r="48" ht="14.4" hidden="1" x14ac:dyDescent="0.3"/>
    <row r="49" ht="14.4" hidden="1" x14ac:dyDescent="0.3"/>
    <row r="50" ht="15" hidden="1" customHeight="1" x14ac:dyDescent="0.3"/>
    <row r="51" ht="15" hidden="1" customHeight="1" x14ac:dyDescent="0.3"/>
    <row r="52" ht="15" hidden="1" customHeight="1" x14ac:dyDescent="0.3"/>
    <row r="53" ht="15" hidden="1" customHeight="1" x14ac:dyDescent="0.3"/>
    <row r="54" ht="15" hidden="1" customHeight="1" x14ac:dyDescent="0.3"/>
    <row r="55" ht="15" hidden="1" customHeight="1" x14ac:dyDescent="0.3"/>
  </sheetData>
  <sheetProtection algorithmName="SHA-512" hashValue="0BNCLCkUn1nCizuQLMDflea7bjFNSUi9IAFO8YLeix7OlN3RlwYDfs9/NKc7CX4xcqYRFrTvuI4SMFjPcrLrow==" saltValue="lx3Tl8Y2cX9jlNvBRDq/pw==" spinCount="100000" sheet="1" objects="1" scenarios="1"/>
  <mergeCells count="18">
    <mergeCell ref="A5:I5"/>
    <mergeCell ref="A2:I2"/>
    <mergeCell ref="A3:I3"/>
    <mergeCell ref="B17:F17"/>
    <mergeCell ref="B18:F18"/>
    <mergeCell ref="B14:F14"/>
    <mergeCell ref="B15:F15"/>
    <mergeCell ref="B21:I21"/>
    <mergeCell ref="B6:F6"/>
    <mergeCell ref="B7:F7"/>
    <mergeCell ref="B8:F8"/>
    <mergeCell ref="B9:F9"/>
    <mergeCell ref="B10:F10"/>
    <mergeCell ref="B16:F16"/>
    <mergeCell ref="B11:F11"/>
    <mergeCell ref="B12:F12"/>
    <mergeCell ref="B13:F13"/>
    <mergeCell ref="A20:I20"/>
  </mergeCells>
  <dataValidations count="7">
    <dataValidation type="list" allowBlank="1" showInputMessage="1" showErrorMessage="1" promptTitle="POINTS SELECTION" prompt="Number of points requested under category &quot;ORGANIZATIONAL OR MANAGEMENT EXPERIENCE.&quot;" sqref="A23" xr:uid="{00000000-0002-0000-0200-000000000000}">
      <formula1>"0,6,8"</formula1>
    </dataValidation>
    <dataValidation allowBlank="1" showErrorMessage="1" promptTitle="Organizational Experience" prompt="Applicant requests points under this criterion using Option 1: Organizational Experience" sqref="A5" xr:uid="{00000000-0002-0000-0200-000001000000}"/>
    <dataValidation allowBlank="1" showInputMessage="1" showErrorMessage="1" prompt="Name of Federal or State Program" sqref="B7:F18" xr:uid="{00000000-0002-0000-0200-000002000000}"/>
    <dataValidation type="list" allowBlank="1" showInputMessage="1" showErrorMessage="1" prompt="Federal or State Source" sqref="G7:G18" xr:uid="{00000000-0002-0000-0200-000003000000}">
      <formula1>"Federal, State"</formula1>
    </dataValidation>
    <dataValidation type="textLength" operator="equal" allowBlank="1" showInputMessage="1" showErrorMessage="1" errorTitle="Year" error="Please enter four digit year" prompt="Award Year" sqref="H7:H18" xr:uid="{00000000-0002-0000-0200-000004000000}">
      <formula1>4</formula1>
    </dataValidation>
    <dataValidation allowBlank="1" showErrorMessage="1" promptTitle="Management Experience" prompt="Applicant requests points under this criterion using Option 2: Management Experience" sqref="A20" xr:uid="{00000000-0002-0000-0200-000005000000}"/>
    <dataValidation operator="equal" allowBlank="1" showInputMessage="1" showErrorMessage="1" errorTitle="Year" error="Please enter four digit year" prompt="Term of Grant (in months)" sqref="I7:I18" xr:uid="{00000000-0002-0000-0200-000006000000}"/>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M43"/>
  <sheetViews>
    <sheetView showGridLines="0" view="pageLayout" zoomScaleNormal="100" workbookViewId="0">
      <selection activeCell="D7" sqref="D7:E7"/>
    </sheetView>
  </sheetViews>
  <sheetFormatPr defaultColWidth="9.109375" defaultRowHeight="0" customHeight="1" zeroHeight="1" x14ac:dyDescent="0.3"/>
  <cols>
    <col min="1" max="1" width="6.5546875" style="1" customWidth="1"/>
    <col min="2" max="2" width="27.6640625" style="1" customWidth="1"/>
    <col min="3" max="3" width="9.109375" style="1" customWidth="1"/>
    <col min="4" max="4" width="10.5546875" style="1" customWidth="1"/>
    <col min="5" max="5" width="7.33203125" style="1" customWidth="1"/>
    <col min="6" max="6" width="4.5546875" style="1" customWidth="1"/>
    <col min="7" max="8" width="9.109375" style="1" customWidth="1"/>
    <col min="9" max="9" width="4.33203125" style="1" customWidth="1"/>
    <col min="10" max="10" width="5.44140625" style="1" customWidth="1"/>
    <col min="11" max="11" width="11.44140625" style="1" customWidth="1"/>
    <col min="12" max="12" width="4" style="1" customWidth="1"/>
    <col min="13" max="13" width="17" style="1" customWidth="1"/>
    <col min="14" max="16383" width="9.109375" style="1" customWidth="1"/>
    <col min="16384" max="16384" width="9.109375" style="1"/>
  </cols>
  <sheetData>
    <row r="1" spans="1:13" ht="14.4" x14ac:dyDescent="0.3"/>
    <row r="2" spans="1:13" ht="15.6" x14ac:dyDescent="0.3">
      <c r="A2" s="199" t="s">
        <v>43</v>
      </c>
      <c r="B2" s="200"/>
      <c r="C2" s="200"/>
      <c r="D2" s="200"/>
      <c r="E2" s="200"/>
      <c r="F2" s="200"/>
      <c r="G2" s="200"/>
      <c r="H2" s="200"/>
      <c r="I2" s="200"/>
      <c r="J2" s="201"/>
      <c r="K2" s="201"/>
      <c r="L2" s="201"/>
      <c r="M2" s="201"/>
    </row>
    <row r="3" spans="1:13" ht="32.25" customHeight="1" x14ac:dyDescent="0.3">
      <c r="A3" s="202" t="s">
        <v>20</v>
      </c>
      <c r="B3" s="203"/>
      <c r="C3" s="203"/>
      <c r="D3" s="203"/>
      <c r="E3" s="203"/>
      <c r="F3" s="203"/>
      <c r="G3" s="203"/>
      <c r="H3" s="203"/>
      <c r="I3" s="203"/>
      <c r="J3" s="201"/>
      <c r="K3" s="201"/>
      <c r="L3" s="201"/>
      <c r="M3" s="201"/>
    </row>
    <row r="4" spans="1:13" ht="17.25" customHeight="1" x14ac:dyDescent="0.3">
      <c r="A4" s="66"/>
      <c r="B4" s="67"/>
      <c r="C4" s="67"/>
      <c r="D4" s="67"/>
      <c r="E4" s="67"/>
      <c r="F4" s="67"/>
      <c r="G4" s="67"/>
      <c r="H4" s="67"/>
      <c r="I4" s="67"/>
    </row>
    <row r="5" spans="1:13" ht="17.25" customHeight="1" x14ac:dyDescent="0.3">
      <c r="A5" s="211" t="s">
        <v>434</v>
      </c>
      <c r="B5" s="207"/>
      <c r="C5" s="207"/>
      <c r="D5" s="207"/>
      <c r="E5" s="207"/>
      <c r="F5" s="207"/>
      <c r="G5" s="207"/>
      <c r="H5" s="207"/>
      <c r="I5" s="207"/>
      <c r="J5" s="188"/>
      <c r="K5" s="188"/>
      <c r="L5" s="188"/>
      <c r="M5" s="192"/>
    </row>
    <row r="6" spans="1:13" ht="17.25" customHeight="1" x14ac:dyDescent="0.3">
      <c r="A6" s="212"/>
      <c r="B6" s="188"/>
      <c r="C6" s="192"/>
      <c r="D6" s="221" t="s">
        <v>19</v>
      </c>
      <c r="E6" s="222"/>
      <c r="F6" s="70"/>
      <c r="G6" s="221" t="s">
        <v>18</v>
      </c>
      <c r="H6" s="221"/>
      <c r="I6" s="72"/>
      <c r="J6" s="213" t="s">
        <v>290</v>
      </c>
      <c r="K6" s="213"/>
      <c r="L6" s="73"/>
      <c r="M6" s="69" t="s">
        <v>291</v>
      </c>
    </row>
    <row r="7" spans="1:13" ht="19.5" customHeight="1" x14ac:dyDescent="0.3">
      <c r="A7" s="218" t="s">
        <v>293</v>
      </c>
      <c r="B7" s="218"/>
      <c r="C7" s="218"/>
      <c r="D7" s="219"/>
      <c r="E7" s="220"/>
      <c r="F7" s="71"/>
      <c r="G7" s="219"/>
      <c r="H7" s="220"/>
      <c r="I7" s="71"/>
      <c r="J7" s="219"/>
      <c r="K7" s="220"/>
      <c r="L7" s="71"/>
      <c r="M7" s="204"/>
    </row>
    <row r="8" spans="1:13" ht="18" customHeight="1" x14ac:dyDescent="0.3">
      <c r="A8" s="223" t="s">
        <v>17</v>
      </c>
      <c r="B8" s="224"/>
      <c r="C8" s="224"/>
      <c r="D8" s="214"/>
      <c r="E8" s="215"/>
      <c r="F8" s="71"/>
      <c r="G8" s="214"/>
      <c r="H8" s="215"/>
      <c r="I8" s="71"/>
      <c r="J8" s="214"/>
      <c r="K8" s="215"/>
      <c r="L8" s="71"/>
      <c r="M8" s="205"/>
    </row>
    <row r="9" spans="1:13" ht="21" customHeight="1" x14ac:dyDescent="0.3">
      <c r="A9" s="223" t="s">
        <v>294</v>
      </c>
      <c r="B9" s="224"/>
      <c r="C9" s="224"/>
      <c r="D9" s="216"/>
      <c r="E9" s="217"/>
      <c r="F9" s="74"/>
      <c r="G9" s="216"/>
      <c r="H9" s="217"/>
      <c r="I9" s="74"/>
      <c r="J9" s="216"/>
      <c r="K9" s="217"/>
      <c r="L9" s="74"/>
      <c r="M9" s="75">
        <f>SUM(D9+G9+J9)</f>
        <v>0</v>
      </c>
    </row>
    <row r="10" spans="1:13" ht="34.5" customHeight="1" x14ac:dyDescent="0.3">
      <c r="A10" s="206" t="s">
        <v>295</v>
      </c>
      <c r="B10" s="207"/>
      <c r="C10" s="208"/>
      <c r="D10" s="209">
        <v>0</v>
      </c>
      <c r="E10" s="210"/>
      <c r="F10" s="74"/>
      <c r="G10" s="209">
        <v>0</v>
      </c>
      <c r="H10" s="210"/>
      <c r="I10" s="74"/>
      <c r="J10" s="209">
        <v>0</v>
      </c>
      <c r="K10" s="210"/>
      <c r="L10" s="74"/>
      <c r="M10" s="75">
        <f>D10+G10+J10</f>
        <v>0</v>
      </c>
    </row>
    <row r="11" spans="1:13" ht="21" customHeight="1" x14ac:dyDescent="0.3">
      <c r="A11" s="206" t="s">
        <v>296</v>
      </c>
      <c r="B11" s="207"/>
      <c r="C11" s="208"/>
      <c r="D11" s="225">
        <f>D9-D10</f>
        <v>0</v>
      </c>
      <c r="E11" s="226"/>
      <c r="F11" s="74"/>
      <c r="G11" s="225">
        <f>G9-G10</f>
        <v>0</v>
      </c>
      <c r="H11" s="226"/>
      <c r="I11" s="74"/>
      <c r="J11" s="225">
        <f>J9-J10</f>
        <v>0</v>
      </c>
      <c r="K11" s="226"/>
      <c r="L11" s="74"/>
      <c r="M11" s="75">
        <f>D11+G11+J11</f>
        <v>0</v>
      </c>
    </row>
    <row r="12" spans="1:13" ht="47.25" customHeight="1" x14ac:dyDescent="0.3">
      <c r="A12" s="235" t="s">
        <v>297</v>
      </c>
      <c r="B12" s="236"/>
      <c r="C12" s="236"/>
      <c r="D12" s="230">
        <v>0</v>
      </c>
      <c r="E12" s="231"/>
      <c r="F12" s="74"/>
      <c r="G12" s="230">
        <v>0</v>
      </c>
      <c r="H12" s="231"/>
      <c r="I12" s="74"/>
      <c r="J12" s="230">
        <v>0</v>
      </c>
      <c r="K12" s="231"/>
      <c r="L12" s="74"/>
      <c r="M12" s="75">
        <f>SUM(D12+G12+J12)</f>
        <v>0</v>
      </c>
    </row>
    <row r="13" spans="1:13" ht="19.5" customHeight="1" x14ac:dyDescent="0.3">
      <c r="A13" s="232" t="s">
        <v>292</v>
      </c>
      <c r="B13" s="233"/>
      <c r="C13" s="233"/>
      <c r="D13" s="234"/>
      <c r="E13" s="234"/>
      <c r="F13" s="234"/>
      <c r="G13" s="234"/>
      <c r="H13" s="234"/>
      <c r="I13" s="234"/>
      <c r="J13" s="234"/>
      <c r="K13" s="234"/>
      <c r="L13" s="234"/>
      <c r="M13" s="80" t="str">
        <f>IF(AND(M11&gt;0,M12&gt;0),M12/M11,"N/A")</f>
        <v>N/A</v>
      </c>
    </row>
    <row r="14" spans="1:13" ht="19.5" customHeight="1" x14ac:dyDescent="0.3">
      <c r="A14" s="76"/>
      <c r="B14" s="77"/>
      <c r="C14" s="77"/>
      <c r="D14" s="78"/>
      <c r="E14" s="78"/>
      <c r="F14" s="78"/>
      <c r="G14" s="78"/>
      <c r="H14" s="78"/>
      <c r="I14" s="78"/>
      <c r="J14" s="78"/>
      <c r="K14" s="78"/>
      <c r="L14" s="78"/>
      <c r="M14" s="79"/>
    </row>
    <row r="15" spans="1:13" s="11" customFormat="1" ht="20.25" customHeight="1" x14ac:dyDescent="0.3">
      <c r="A15" s="11" t="s">
        <v>16</v>
      </c>
    </row>
    <row r="16" spans="1:13" s="11" customFormat="1" ht="119.25" customHeight="1" x14ac:dyDescent="0.3">
      <c r="A16" s="227" t="s">
        <v>15</v>
      </c>
      <c r="B16" s="228"/>
      <c r="C16" s="228"/>
      <c r="D16" s="228"/>
      <c r="E16" s="228"/>
      <c r="F16" s="228"/>
      <c r="G16" s="228"/>
      <c r="H16" s="228"/>
      <c r="I16" s="228"/>
      <c r="J16" s="229"/>
      <c r="K16" s="229"/>
      <c r="L16" s="229"/>
      <c r="M16" s="229"/>
    </row>
    <row r="17" spans="1:9" ht="27" customHeight="1" x14ac:dyDescent="0.3">
      <c r="A17" s="105">
        <v>0</v>
      </c>
      <c r="B17" s="18" t="s">
        <v>14</v>
      </c>
      <c r="C17" s="9"/>
      <c r="D17" s="9"/>
      <c r="E17" s="9"/>
      <c r="F17" s="9"/>
      <c r="G17" s="9"/>
      <c r="H17" s="9"/>
      <c r="I17" s="9"/>
    </row>
    <row r="18" spans="1:9" ht="31.5" customHeight="1" x14ac:dyDescent="0.3">
      <c r="B18" s="68"/>
      <c r="C18" s="68"/>
      <c r="D18" s="68"/>
      <c r="E18" s="68"/>
      <c r="F18" s="68"/>
      <c r="G18" s="68"/>
      <c r="H18" s="68"/>
      <c r="I18" s="68"/>
    </row>
    <row r="19" spans="1:9" ht="15.75" customHeight="1" x14ac:dyDescent="0.3">
      <c r="B19" s="68"/>
      <c r="C19" s="68"/>
      <c r="D19" s="68"/>
      <c r="E19" s="68"/>
      <c r="F19" s="68"/>
      <c r="G19" s="68"/>
      <c r="H19" s="68"/>
      <c r="I19" s="68"/>
    </row>
    <row r="20" spans="1:9" ht="14.4" x14ac:dyDescent="0.3"/>
    <row r="21" spans="1:9" ht="14.4" x14ac:dyDescent="0.3"/>
    <row r="22" spans="1:9" ht="14.4" x14ac:dyDescent="0.3"/>
    <row r="23" spans="1:9" ht="14.4" hidden="1" x14ac:dyDescent="0.3"/>
    <row r="24" spans="1:9" ht="14.4" hidden="1" x14ac:dyDescent="0.3"/>
    <row r="25" spans="1:9" ht="14.4" hidden="1" x14ac:dyDescent="0.3"/>
    <row r="26" spans="1:9" ht="14.4" hidden="1" x14ac:dyDescent="0.3"/>
    <row r="27" spans="1:9" ht="14.4" hidden="1" x14ac:dyDescent="0.3"/>
    <row r="28" spans="1:9" ht="14.4" hidden="1" x14ac:dyDescent="0.3"/>
    <row r="29" spans="1:9" ht="14.4" hidden="1" x14ac:dyDescent="0.3"/>
    <row r="30" spans="1:9" ht="14.4" hidden="1" x14ac:dyDescent="0.3"/>
    <row r="31" spans="1:9" ht="14.4" hidden="1" x14ac:dyDescent="0.3"/>
    <row r="32" spans="1:9" ht="14.4" hidden="1" x14ac:dyDescent="0.3"/>
    <row r="33" ht="14.4" hidden="1" x14ac:dyDescent="0.3"/>
    <row r="34" ht="14.4" hidden="1" x14ac:dyDescent="0.3"/>
    <row r="35" ht="14.4" hidden="1" x14ac:dyDescent="0.3"/>
    <row r="36" ht="14.4" hidden="1" x14ac:dyDescent="0.3"/>
    <row r="37" ht="14.4" hidden="1" x14ac:dyDescent="0.3"/>
    <row r="38" ht="14.4" hidden="1" x14ac:dyDescent="0.3"/>
    <row r="39" ht="14.4" hidden="1" x14ac:dyDescent="0.3"/>
    <row r="40" ht="14.4" hidden="1" x14ac:dyDescent="0.3"/>
    <row r="41" ht="14.4" hidden="1" x14ac:dyDescent="0.3"/>
    <row r="42" ht="14.4" hidden="1" x14ac:dyDescent="0.3"/>
    <row r="43" ht="14.4" hidden="1" x14ac:dyDescent="0.3"/>
  </sheetData>
  <sheetProtection algorithmName="SHA-512" hashValue="sl3RYDzpYWN8EDO/imrmS2qnda1fhJmBbgs7iCG+/9MTSdBkaCGxkIT7IPV/x9eVzwvMK2xql47aiCuanrfcWw==" saltValue="plfxiNFmNB5F7nPy53AFGw==" spinCount="100000" sheet="1" objects="1" scenarios="1"/>
  <mergeCells count="34">
    <mergeCell ref="A16:M16"/>
    <mergeCell ref="D9:E9"/>
    <mergeCell ref="D12:E12"/>
    <mergeCell ref="J11:K11"/>
    <mergeCell ref="A13:L13"/>
    <mergeCell ref="J12:K12"/>
    <mergeCell ref="G12:H12"/>
    <mergeCell ref="A12:C12"/>
    <mergeCell ref="A11:C11"/>
    <mergeCell ref="D11:E11"/>
    <mergeCell ref="A8:C8"/>
    <mergeCell ref="A9:C9"/>
    <mergeCell ref="G11:H11"/>
    <mergeCell ref="J7:K7"/>
    <mergeCell ref="G10:H10"/>
    <mergeCell ref="J10:K10"/>
    <mergeCell ref="D8:E8"/>
    <mergeCell ref="G7:H7"/>
    <mergeCell ref="A2:M2"/>
    <mergeCell ref="A3:M3"/>
    <mergeCell ref="M7:M8"/>
    <mergeCell ref="A10:C10"/>
    <mergeCell ref="D10:E10"/>
    <mergeCell ref="A5:M5"/>
    <mergeCell ref="A6:C6"/>
    <mergeCell ref="J6:K6"/>
    <mergeCell ref="G8:H8"/>
    <mergeCell ref="J8:K8"/>
    <mergeCell ref="G9:H9"/>
    <mergeCell ref="J9:K9"/>
    <mergeCell ref="A7:C7"/>
    <mergeCell ref="D7:E7"/>
    <mergeCell ref="D6:E6"/>
    <mergeCell ref="G6:H6"/>
  </mergeCells>
  <dataValidations xWindow="661" yWindow="709" count="10">
    <dataValidation allowBlank="1" showInputMessage="1" showErrorMessage="1" promptTitle="Amount of ESG Award" prompt="Amount of ESG Award prior to amendments, exluding funds voluntarily deobligated in accordance with the Rule" sqref="D9:E9 G11 J9:K9 D11 G9:H9 J11" xr:uid="{00000000-0002-0000-0300-000000000000}"/>
    <dataValidation allowBlank="1" showInputMessage="1" showErrorMessage="1" promptTitle="Contract 1 End Date" prompt="End date of Contract 1 prior to amendments" sqref="D8:E8" xr:uid="{00000000-0002-0000-0300-000001000000}"/>
    <dataValidation allowBlank="1" showInputMessage="1" showErrorMessage="1" promptTitle="ESG Contract 2" prompt="Contract number of ESG Contract 2 closed within 12 months of Application" sqref="G7:H7" xr:uid="{00000000-0002-0000-0300-000002000000}"/>
    <dataValidation allowBlank="1" showInputMessage="1" showErrorMessage="1" promptTitle="ESG Contract 1" prompt="Contract number of ESG Contract 1 closed within 12 months of Application" sqref="D7:E7" xr:uid="{00000000-0002-0000-0300-000003000000}"/>
    <dataValidation type="list" allowBlank="1" showInputMessage="1" showErrorMessage="1" promptTitle="POINTS SELECTION" prompt="Select the Number of points requested under category &quot;PREVIOUS ESG AWARD&quot;." sqref="A17" xr:uid="{00000000-0002-0000-0300-000004000000}">
      <formula1>"0,3,4,5"</formula1>
    </dataValidation>
    <dataValidation allowBlank="1" showInputMessage="1" showErrorMessage="1" promptTitle="ESG Contract 3" prompt="Contract number of ESG Contract 3 closed within 12 months of Application" sqref="J7:K7" xr:uid="{00000000-0002-0000-0300-000005000000}"/>
    <dataValidation allowBlank="1" showInputMessage="1" showErrorMessage="1" promptTitle="Contract 3 End Date" prompt="End date of Contract 3 prior to amendments" sqref="J8:K8" xr:uid="{00000000-0002-0000-0300-000006000000}"/>
    <dataValidation allowBlank="1" showInputMessage="1" showErrorMessage="1" promptTitle="Amount of Voluntary Deobligation" prompt="Amount of funds voluntarily deobligated from the ESG contract prior to the ESG Contract end date" sqref="J10:K10 D10:E10 G10:H10" xr:uid="{00000000-0002-0000-0300-000007000000}"/>
    <dataValidation allowBlank="1" showInputMessage="1" showErrorMessage="1" promptTitle="ESG Expenditure" prompt="Amount of ESG funds reported as expended as of the Contract end date, prior to amendments." sqref="G12:H12 J12:K12 D12:E12" xr:uid="{00000000-0002-0000-0300-000008000000}"/>
    <dataValidation allowBlank="1" showInputMessage="1" showErrorMessage="1" promptTitle="Contract 2 End Date" prompt="End date of Contract 2 prior to amendments" sqref="G8:H8" xr:uid="{00000000-0002-0000-0300-000009000000}"/>
  </dataValidations>
  <pageMargins left="0.38541666666666669"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84740745262"/>
  </sheetPr>
  <dimension ref="A1:L58"/>
  <sheetViews>
    <sheetView showGridLines="0" showWhiteSpace="0" view="pageLayout" zoomScaleNormal="100" workbookViewId="0">
      <selection activeCell="A7" sqref="A7"/>
    </sheetView>
  </sheetViews>
  <sheetFormatPr defaultColWidth="0" defaultRowHeight="0" customHeight="1" zeroHeight="1" x14ac:dyDescent="0.3"/>
  <cols>
    <col min="1" max="1" width="6.5546875" style="13" customWidth="1"/>
    <col min="2" max="2" width="27.6640625" style="13" customWidth="1"/>
    <col min="3" max="3" width="15.44140625" style="13" customWidth="1"/>
    <col min="4" max="4" width="10" style="13" customWidth="1"/>
    <col min="5" max="5" width="8.6640625" style="13" customWidth="1"/>
    <col min="6" max="6" width="4.5546875" style="13" customWidth="1"/>
    <col min="7" max="8" width="9.5546875" style="13" customWidth="1"/>
    <col min="9" max="9" width="4.88671875" style="13" customWidth="1"/>
    <col min="10" max="10" width="8.44140625" style="13" customWidth="1"/>
    <col min="11" max="11" width="9.5546875" style="13" customWidth="1"/>
    <col min="12" max="12" width="4.88671875" style="84" customWidth="1"/>
    <col min="13" max="16384" width="9.109375" style="13" hidden="1"/>
  </cols>
  <sheetData>
    <row r="1" spans="1:12" ht="14.4" x14ac:dyDescent="0.3"/>
    <row r="2" spans="1:12" ht="15.6" x14ac:dyDescent="0.3">
      <c r="A2" s="237" t="s">
        <v>303</v>
      </c>
      <c r="B2" s="238"/>
      <c r="C2" s="238"/>
      <c r="D2" s="238"/>
      <c r="E2" s="238"/>
      <c r="F2" s="238"/>
      <c r="G2" s="238"/>
      <c r="H2" s="238"/>
      <c r="I2" s="238"/>
      <c r="J2" s="238"/>
      <c r="K2" s="238"/>
      <c r="L2" s="85"/>
    </row>
    <row r="3" spans="1:12" ht="33.75" customHeight="1" x14ac:dyDescent="0.3">
      <c r="A3" s="177" t="s">
        <v>424</v>
      </c>
      <c r="B3" s="239"/>
      <c r="C3" s="239"/>
      <c r="D3" s="239"/>
      <c r="E3" s="239"/>
      <c r="F3" s="239"/>
      <c r="G3" s="239"/>
      <c r="H3" s="239"/>
      <c r="I3" s="239"/>
      <c r="J3" s="239"/>
      <c r="K3" s="239"/>
      <c r="L3" s="85"/>
    </row>
    <row r="4" spans="1:12" ht="17.25" customHeight="1" x14ac:dyDescent="0.3">
      <c r="A4" s="81"/>
      <c r="B4" s="82"/>
      <c r="C4" s="82"/>
      <c r="D4" s="82"/>
      <c r="E4" s="82"/>
      <c r="F4" s="82"/>
      <c r="G4" s="82"/>
      <c r="H4" s="82"/>
      <c r="I4" s="82"/>
    </row>
    <row r="5" spans="1:12" ht="17.25" customHeight="1" x14ac:dyDescent="0.3">
      <c r="A5" s="250" t="s">
        <v>433</v>
      </c>
      <c r="B5" s="251"/>
      <c r="C5" s="251"/>
      <c r="D5" s="251"/>
      <c r="E5" s="251"/>
      <c r="F5" s="251"/>
      <c r="G5" s="251"/>
      <c r="H5" s="251"/>
      <c r="I5" s="251"/>
      <c r="J5" s="251"/>
      <c r="K5" s="252"/>
      <c r="L5" s="85"/>
    </row>
    <row r="6" spans="1:12" ht="36" customHeight="1" x14ac:dyDescent="0.3">
      <c r="A6" s="256" t="s">
        <v>436</v>
      </c>
      <c r="B6" s="257"/>
      <c r="C6" s="257"/>
      <c r="D6" s="257"/>
      <c r="E6" s="257"/>
      <c r="F6" s="257"/>
      <c r="G6" s="257"/>
      <c r="H6" s="257"/>
      <c r="I6" s="257"/>
      <c r="J6" s="257"/>
      <c r="K6" s="258"/>
      <c r="L6" s="86"/>
    </row>
    <row r="7" spans="1:12" ht="17.25" customHeight="1" x14ac:dyDescent="0.3">
      <c r="A7" s="108"/>
      <c r="B7" s="87" t="s">
        <v>301</v>
      </c>
      <c r="C7" s="87" t="str">
        <f>IF(A7="Yes","Is Applicant requesting a point for meeting 100% of the street outreach target?","")</f>
        <v/>
      </c>
      <c r="D7" s="87"/>
      <c r="E7" s="87"/>
      <c r="F7" s="87"/>
      <c r="G7" s="87"/>
      <c r="H7" s="87"/>
      <c r="I7" s="87"/>
      <c r="J7" s="87"/>
      <c r="K7" s="120"/>
      <c r="L7" s="85"/>
    </row>
    <row r="8" spans="1:12" ht="17.25" customHeight="1" x14ac:dyDescent="0.3">
      <c r="A8" s="108"/>
      <c r="B8" s="87" t="s">
        <v>298</v>
      </c>
      <c r="C8" s="87" t="str">
        <f>IF(A8="Yes","Is Applicant requesting a point for meeting 100% of the emergency shelter target?","")</f>
        <v/>
      </c>
      <c r="D8" s="87"/>
      <c r="E8" s="87"/>
      <c r="F8" s="87"/>
      <c r="G8" s="87"/>
      <c r="H8" s="87"/>
      <c r="I8" s="87"/>
      <c r="J8" s="87"/>
      <c r="K8" s="120"/>
      <c r="L8" s="85"/>
    </row>
    <row r="9" spans="1:12" ht="17.25" customHeight="1" x14ac:dyDescent="0.3">
      <c r="A9" s="108"/>
      <c r="B9" s="87" t="s">
        <v>299</v>
      </c>
      <c r="C9" s="114" t="str">
        <f>IF(A9="Yes","Is Applicant requesting a point for meeting 100% of the homeless prevention target?","")</f>
        <v/>
      </c>
      <c r="D9" s="87"/>
      <c r="E9" s="87"/>
      <c r="F9" s="87"/>
      <c r="G9" s="87"/>
      <c r="H9" s="87"/>
      <c r="I9" s="87"/>
      <c r="J9" s="87"/>
      <c r="K9" s="120"/>
      <c r="L9" s="85"/>
    </row>
    <row r="10" spans="1:12" ht="17.25" customHeight="1" x14ac:dyDescent="0.3">
      <c r="A10" s="113"/>
      <c r="B10" s="83" t="s">
        <v>300</v>
      </c>
      <c r="C10" s="83" t="str">
        <f>IF(A10="Yes","Is Applicant requesting a point for meeting 100% of the rapid re-housing target?","")</f>
        <v/>
      </c>
      <c r="D10" s="83"/>
      <c r="E10" s="83"/>
      <c r="F10" s="83"/>
      <c r="G10" s="83"/>
      <c r="H10" s="83"/>
      <c r="I10" s="83"/>
      <c r="J10" s="83"/>
      <c r="K10" s="121"/>
      <c r="L10" s="85"/>
    </row>
    <row r="11" spans="1:12" ht="17.25" customHeight="1" x14ac:dyDescent="0.3">
      <c r="A11" s="244"/>
      <c r="B11" s="245"/>
      <c r="C11" s="246"/>
      <c r="D11" s="247" t="s">
        <v>19</v>
      </c>
      <c r="E11" s="248"/>
      <c r="F11" s="88"/>
      <c r="G11" s="247" t="s">
        <v>18</v>
      </c>
      <c r="H11" s="247"/>
      <c r="I11" s="89"/>
      <c r="J11" s="249" t="s">
        <v>290</v>
      </c>
      <c r="K11" s="249"/>
      <c r="L11" s="90"/>
    </row>
    <row r="12" spans="1:12" ht="19.5" customHeight="1" x14ac:dyDescent="0.3">
      <c r="A12" s="265" t="s">
        <v>431</v>
      </c>
      <c r="B12" s="265"/>
      <c r="C12" s="265"/>
      <c r="D12" s="266" t="str">
        <f>IF('2-3 Prior Expenditures'!$D$7&gt;0,'2-3 Prior Expenditures'!D7:E7,"")</f>
        <v/>
      </c>
      <c r="E12" s="267"/>
      <c r="F12" s="91"/>
      <c r="G12" s="266" t="str">
        <f>IF('2-3 Prior Expenditures'!G7:H7&gt;0,'2-3 Prior Expenditures'!$G$7,"")</f>
        <v/>
      </c>
      <c r="H12" s="267"/>
      <c r="I12" s="91"/>
      <c r="J12" s="266" t="str">
        <f>IF('2-3 Prior Expenditures'!J7:K7&gt;0,'2-3 Prior Expenditures'!J7:K7,"")</f>
        <v/>
      </c>
      <c r="K12" s="267"/>
      <c r="L12" s="92"/>
    </row>
    <row r="13" spans="1:12" ht="34.5" customHeight="1" x14ac:dyDescent="0.3">
      <c r="A13" s="240" t="s">
        <v>432</v>
      </c>
      <c r="B13" s="241"/>
      <c r="C13" s="241"/>
      <c r="D13" s="242"/>
      <c r="E13" s="243"/>
      <c r="F13" s="93"/>
      <c r="G13" s="242"/>
      <c r="H13" s="243"/>
      <c r="I13" s="93"/>
      <c r="J13" s="242"/>
      <c r="K13" s="243"/>
      <c r="L13" s="92"/>
    </row>
    <row r="14" spans="1:12" ht="34.5" customHeight="1" x14ac:dyDescent="0.3">
      <c r="A14" s="260" t="str">
        <f>IF(K7="Yes","4. Enter targets and outcomes for street outreach - persons exiting to temporary or transitional or permanent housing destinations for each contract under which street outreach was funded.","4. Not applicable. Continue to next question.")</f>
        <v>4. Not applicable. Continue to next question.</v>
      </c>
      <c r="B14" s="239"/>
      <c r="C14" s="239"/>
      <c r="D14" s="239"/>
      <c r="E14" s="239"/>
      <c r="F14" s="239"/>
      <c r="G14" s="239"/>
      <c r="H14" s="239"/>
      <c r="I14" s="239"/>
      <c r="J14" s="239"/>
      <c r="K14" s="261"/>
      <c r="L14" s="92"/>
    </row>
    <row r="15" spans="1:12" ht="17.25" customHeight="1" x14ac:dyDescent="0.3">
      <c r="A15" s="92"/>
      <c r="B15" s="84"/>
      <c r="C15" s="85"/>
      <c r="D15" s="138" t="str">
        <f>IF($K$7="Yes","Target %","")</f>
        <v/>
      </c>
      <c r="E15" s="138" t="str">
        <f>IF($K$7="Yes","Outcome%","")</f>
        <v/>
      </c>
      <c r="F15" s="26"/>
      <c r="G15" s="138" t="str">
        <f>IF($K$7="Yes","Target %","")</f>
        <v/>
      </c>
      <c r="H15" s="138" t="str">
        <f>IF($K$7="Yes","Outcome%","")</f>
        <v/>
      </c>
      <c r="I15" s="26"/>
      <c r="J15" s="138" t="str">
        <f>IF($K$7="Yes","Target %","")</f>
        <v/>
      </c>
      <c r="K15" s="138" t="str">
        <f>IF($K$7="Yes","Outcome%","")</f>
        <v/>
      </c>
      <c r="L15" s="92"/>
    </row>
    <row r="16" spans="1:12" ht="17.25" customHeight="1" x14ac:dyDescent="0.3">
      <c r="A16" s="264"/>
      <c r="B16" s="262"/>
      <c r="C16" s="263"/>
      <c r="D16" s="117">
        <v>0</v>
      </c>
      <c r="E16" s="118">
        <v>0</v>
      </c>
      <c r="F16" s="141" t="str">
        <f>IF(AND(D16&gt;0,E16&gt;0),E16/D16,"")</f>
        <v/>
      </c>
      <c r="G16" s="117">
        <v>0</v>
      </c>
      <c r="H16" s="118">
        <v>0</v>
      </c>
      <c r="I16" s="141" t="str">
        <f>IF(AND(G16&gt;0,H16&gt;0),H16/G16,"")</f>
        <v/>
      </c>
      <c r="J16" s="117">
        <v>0</v>
      </c>
      <c r="K16" s="118">
        <v>0</v>
      </c>
      <c r="L16" s="142" t="str">
        <f>IF(AND(J16&gt;0,K16&gt;0),K16/J16,"")</f>
        <v/>
      </c>
    </row>
    <row r="17" spans="1:12" ht="17.25" customHeight="1" x14ac:dyDescent="0.3">
      <c r="A17" s="123" t="str">
        <f>IF(K7="Yes","Average Outcome Percentge - Street Outreach Target:","")</f>
        <v/>
      </c>
      <c r="B17" s="124"/>
      <c r="C17" s="124"/>
      <c r="D17" s="125" t="str">
        <f>IF(AND(K7="Yes",SUM(F16,I16,L16)&lt;&gt;0),AVERAGE(F16,I16,L16),"")</f>
        <v/>
      </c>
      <c r="E17" s="126"/>
      <c r="F17" s="127"/>
      <c r="G17" s="126"/>
      <c r="H17" s="126"/>
      <c r="I17" s="127"/>
      <c r="J17" s="126"/>
      <c r="K17" s="128"/>
      <c r="L17" s="122"/>
    </row>
    <row r="18" spans="1:12" ht="36" customHeight="1" x14ac:dyDescent="0.3">
      <c r="A18" s="260" t="str">
        <f>IF(K8="Yes","5. Enter targets and outcomes for emergency shelter- persons exiting to permanent housing destinations for each contract under which emergency shelter was funded.","5. Not applicable. Continue to next question.")</f>
        <v>5. Not applicable. Continue to next question.</v>
      </c>
      <c r="B18" s="239"/>
      <c r="C18" s="239"/>
      <c r="D18" s="239"/>
      <c r="E18" s="239"/>
      <c r="F18" s="239"/>
      <c r="G18" s="239"/>
      <c r="H18" s="239"/>
      <c r="I18" s="239"/>
      <c r="J18" s="239"/>
      <c r="K18" s="261"/>
      <c r="L18" s="94"/>
    </row>
    <row r="19" spans="1:12" ht="17.25" customHeight="1" x14ac:dyDescent="0.3">
      <c r="A19" s="92"/>
      <c r="B19" s="84"/>
      <c r="C19" s="85"/>
      <c r="D19" s="138" t="str">
        <f>IF($K$8="Yes","Target %","")</f>
        <v/>
      </c>
      <c r="E19" s="138" t="str">
        <f>IF($K$8="Yes","Outcome%","")</f>
        <v/>
      </c>
      <c r="F19" s="26"/>
      <c r="G19" s="138" t="str">
        <f>IF($K$8="Yes","Target %","")</f>
        <v/>
      </c>
      <c r="H19" s="138" t="str">
        <f>IF($K$8="Yes","Outcome%","")</f>
        <v/>
      </c>
      <c r="I19" s="26"/>
      <c r="J19" s="138" t="str">
        <f>IF($K$8="Yes","Target %","")</f>
        <v/>
      </c>
      <c r="K19" s="138" t="str">
        <f>IF($K$8="Yes","Outcome%","")</f>
        <v/>
      </c>
      <c r="L19" s="92"/>
    </row>
    <row r="20" spans="1:12" ht="17.25" customHeight="1" x14ac:dyDescent="0.3">
      <c r="A20" s="260"/>
      <c r="B20" s="262"/>
      <c r="C20" s="263"/>
      <c r="D20" s="117">
        <v>0</v>
      </c>
      <c r="E20" s="118">
        <v>0</v>
      </c>
      <c r="F20" s="141" t="str">
        <f>IF(AND(D20&gt;0,E20&gt;0),E20/D20,"")</f>
        <v/>
      </c>
      <c r="G20" s="117">
        <v>0</v>
      </c>
      <c r="H20" s="118">
        <v>0</v>
      </c>
      <c r="I20" s="141" t="str">
        <f>IF(AND(G20&gt;0,H20&gt;0),H20/G20,"")</f>
        <v/>
      </c>
      <c r="J20" s="117">
        <v>0</v>
      </c>
      <c r="K20" s="118">
        <v>0</v>
      </c>
      <c r="L20" s="142" t="str">
        <f>IF(AND(J20&gt;0,K20&gt;0),K20/J20,"")</f>
        <v/>
      </c>
    </row>
    <row r="21" spans="1:12" ht="17.25" customHeight="1" x14ac:dyDescent="0.3">
      <c r="A21" s="123" t="str">
        <f>IF(K8="Yes","Average Outcome Percentge -Emergency Shelter Target:","")</f>
        <v/>
      </c>
      <c r="B21" s="133"/>
      <c r="C21" s="133"/>
      <c r="D21" s="134" t="str">
        <f>IF(AND(K8="Yes",SUM(F20,I20,L20)&lt;&gt;0),AVERAGE(F20,I20,L20),"")</f>
        <v/>
      </c>
      <c r="E21" s="129"/>
      <c r="F21" s="130"/>
      <c r="G21" s="131"/>
      <c r="H21" s="129"/>
      <c r="I21" s="130"/>
      <c r="J21" s="131"/>
      <c r="K21" s="132"/>
      <c r="L21" s="122"/>
    </row>
    <row r="22" spans="1:12" ht="35.25" customHeight="1" x14ac:dyDescent="0.3">
      <c r="A22" s="260" t="str">
        <f>IF(K9="Yes","6. Enter targets and outcomes for homeless prevention - persons maintaining permanent housing for three or more months for each contract under which homeless prevention was funded.","6. Not applicable. Continue to next question.")</f>
        <v>6. Not applicable. Continue to next question.</v>
      </c>
      <c r="B22" s="239"/>
      <c r="C22" s="239"/>
      <c r="D22" s="239"/>
      <c r="E22" s="239"/>
      <c r="F22" s="239"/>
      <c r="G22" s="239"/>
      <c r="H22" s="239"/>
      <c r="I22" s="239"/>
      <c r="J22" s="239"/>
      <c r="K22" s="261"/>
      <c r="L22" s="94"/>
    </row>
    <row r="23" spans="1:12" ht="17.25" customHeight="1" x14ac:dyDescent="0.3">
      <c r="A23" s="92"/>
      <c r="B23" s="84"/>
      <c r="C23" s="85"/>
      <c r="D23" s="139" t="str">
        <f>IF($K$9="Yes","Target %","")</f>
        <v/>
      </c>
      <c r="E23" s="139" t="str">
        <f>IF($K$9="Yes","Outcome%","")</f>
        <v/>
      </c>
      <c r="F23" s="85"/>
      <c r="G23" s="139" t="str">
        <f>IF($K$9="Yes","Target %","")</f>
        <v/>
      </c>
      <c r="H23" s="139" t="str">
        <f>IF($K$9="Yes","Outcome%","")</f>
        <v/>
      </c>
      <c r="I23" s="85"/>
      <c r="J23" s="139" t="str">
        <f>IF($K$9="Yes","Target %","")</f>
        <v/>
      </c>
      <c r="K23" s="140" t="str">
        <f>IF($K$9="Yes","Outcome%","")</f>
        <v/>
      </c>
      <c r="L23" s="92"/>
    </row>
    <row r="24" spans="1:12" ht="17.25" customHeight="1" x14ac:dyDescent="0.3">
      <c r="A24" s="260"/>
      <c r="B24" s="262"/>
      <c r="C24" s="263"/>
      <c r="D24" s="117">
        <v>0</v>
      </c>
      <c r="E24" s="118">
        <v>0</v>
      </c>
      <c r="F24" s="141" t="str">
        <f>IF(AND(D24&gt;0,E24&gt;0),E24/D24,"")</f>
        <v/>
      </c>
      <c r="G24" s="117">
        <v>0</v>
      </c>
      <c r="H24" s="118">
        <v>0</v>
      </c>
      <c r="I24" s="141" t="str">
        <f>IF(AND(G24&gt;0,H24&gt;0),H24/G24,"")</f>
        <v/>
      </c>
      <c r="J24" s="117">
        <v>0</v>
      </c>
      <c r="K24" s="118">
        <v>0</v>
      </c>
      <c r="L24" s="142" t="str">
        <f>IF(AND(J24&gt;0,K24&gt;0),K24/J24,"")</f>
        <v/>
      </c>
    </row>
    <row r="25" spans="1:12" s="97" customFormat="1" ht="17.25" customHeight="1" x14ac:dyDescent="0.3">
      <c r="A25" s="123" t="str">
        <f>IF(K9="Yes","Average Outcome Percentge -Homeless Prevention Target:","")</f>
        <v/>
      </c>
      <c r="B25" s="124"/>
      <c r="C25" s="124"/>
      <c r="D25" s="149" t="str">
        <f>IF(AND(K9="Yes",SUM(F24,I24,L24)&lt;&gt;0),AVERAGE(F24,I24,L24),"")</f>
        <v/>
      </c>
      <c r="E25" s="150"/>
      <c r="F25" s="151"/>
      <c r="G25" s="150"/>
      <c r="H25" s="150"/>
      <c r="I25" s="151"/>
      <c r="J25" s="150"/>
      <c r="K25" s="152"/>
      <c r="L25" s="153"/>
    </row>
    <row r="26" spans="1:12" ht="35.25" customHeight="1" x14ac:dyDescent="0.3">
      <c r="A26" s="260" t="str">
        <f>IF(K10="Yes","7. Enter targets and outcomes for rapid re-housing - persons maintaining permanent housing for three or more months for each contract under which rapid re-housing was funded.","7. Not applicable. Continue to next section.")</f>
        <v>7. Not applicable. Continue to next section.</v>
      </c>
      <c r="B26" s="239"/>
      <c r="C26" s="239"/>
      <c r="D26" s="239"/>
      <c r="E26" s="239"/>
      <c r="F26" s="239"/>
      <c r="G26" s="239"/>
      <c r="H26" s="239"/>
      <c r="I26" s="239"/>
      <c r="J26" s="239"/>
      <c r="K26" s="261"/>
      <c r="L26" s="94"/>
    </row>
    <row r="27" spans="1:12" ht="17.25" customHeight="1" x14ac:dyDescent="0.3">
      <c r="A27" s="92"/>
      <c r="B27" s="84"/>
      <c r="C27" s="85"/>
      <c r="D27" s="139" t="str">
        <f>IF($K$10="Yes","Target %","")</f>
        <v/>
      </c>
      <c r="E27" s="139" t="str">
        <f>IF($K$10="Yes","Outcome%","")</f>
        <v/>
      </c>
      <c r="F27" s="85"/>
      <c r="G27" s="139" t="str">
        <f>IF($K$10="Yes","Target %","")</f>
        <v/>
      </c>
      <c r="H27" s="139" t="str">
        <f>IF($K$10="Yes","Outcome%","")</f>
        <v/>
      </c>
      <c r="I27" s="85"/>
      <c r="J27" s="139" t="str">
        <f>IF($K$10="Yes","Target %","")</f>
        <v/>
      </c>
      <c r="K27" s="140" t="str">
        <f>IF($K$10="Yes","Outcome%","")</f>
        <v/>
      </c>
      <c r="L27" s="92"/>
    </row>
    <row r="28" spans="1:12" ht="17.25" customHeight="1" x14ac:dyDescent="0.3">
      <c r="A28" s="260"/>
      <c r="B28" s="262"/>
      <c r="C28" s="263"/>
      <c r="D28" s="117">
        <v>0</v>
      </c>
      <c r="E28" s="118">
        <v>0</v>
      </c>
      <c r="F28" s="141" t="str">
        <f>IF(AND(D28&gt;0,E28&gt;0),E28/D28,"")</f>
        <v/>
      </c>
      <c r="G28" s="117">
        <v>0</v>
      </c>
      <c r="H28" s="118">
        <v>0</v>
      </c>
      <c r="I28" s="141" t="str">
        <f>IF(AND(G28&gt;0,H28&gt;0),H28/G28,"")</f>
        <v/>
      </c>
      <c r="J28" s="117">
        <v>0</v>
      </c>
      <c r="K28" s="118">
        <v>0</v>
      </c>
      <c r="L28" s="142" t="str">
        <f>IF(AND(J28&gt;0,K28&gt;0),K28/J28,"")</f>
        <v/>
      </c>
    </row>
    <row r="29" spans="1:12" s="97" customFormat="1" ht="19.5" customHeight="1" x14ac:dyDescent="0.3">
      <c r="A29" s="123" t="str">
        <f>IF(K10="Yes","Average Outcome Percentge -Rapid Re-housing Target:","")</f>
        <v/>
      </c>
      <c r="B29" s="135"/>
      <c r="C29" s="135"/>
      <c r="D29" s="149" t="str">
        <f>IF(AND(K10="Yes",SUM(F28,I28,L28)&lt;&gt;0),AVERAGE(F28,I28,L28),"")</f>
        <v/>
      </c>
      <c r="E29" s="136"/>
      <c r="F29" s="136"/>
      <c r="G29" s="136"/>
      <c r="H29" s="136"/>
      <c r="I29" s="136"/>
      <c r="J29" s="136"/>
      <c r="K29" s="137"/>
      <c r="L29" s="95"/>
    </row>
    <row r="30" spans="1:12" s="97" customFormat="1" ht="20.25" customHeight="1" x14ac:dyDescent="0.3">
      <c r="A30" s="259" t="s">
        <v>16</v>
      </c>
      <c r="B30" s="251"/>
      <c r="C30" s="251"/>
      <c r="D30" s="251"/>
      <c r="E30" s="251"/>
      <c r="F30" s="251"/>
      <c r="G30" s="251"/>
      <c r="H30" s="251"/>
      <c r="I30" s="251"/>
      <c r="J30" s="251"/>
      <c r="K30" s="252"/>
      <c r="L30" s="96"/>
    </row>
    <row r="31" spans="1:12" s="97" customFormat="1" ht="123" customHeight="1" x14ac:dyDescent="0.3">
      <c r="A31" s="253" t="s">
        <v>435</v>
      </c>
      <c r="B31" s="254"/>
      <c r="C31" s="254"/>
      <c r="D31" s="254"/>
      <c r="E31" s="254"/>
      <c r="F31" s="254"/>
      <c r="G31" s="254"/>
      <c r="H31" s="254"/>
      <c r="I31" s="254"/>
      <c r="J31" s="254"/>
      <c r="K31" s="255"/>
      <c r="L31" s="85"/>
    </row>
    <row r="32" spans="1:12" ht="27" customHeight="1" x14ac:dyDescent="0.3">
      <c r="A32" s="106">
        <v>0</v>
      </c>
      <c r="B32" s="98" t="s">
        <v>302</v>
      </c>
      <c r="C32" s="99"/>
      <c r="D32" s="99"/>
      <c r="E32" s="99"/>
      <c r="F32" s="99"/>
      <c r="G32" s="99"/>
      <c r="H32" s="99"/>
      <c r="I32" s="99"/>
      <c r="J32" s="100"/>
      <c r="K32" s="101"/>
    </row>
    <row r="33" spans="2:9" ht="31.5" customHeight="1" x14ac:dyDescent="0.3">
      <c r="B33" s="102"/>
      <c r="C33" s="102"/>
      <c r="D33" s="102"/>
      <c r="E33" s="102"/>
      <c r="F33" s="102"/>
      <c r="G33" s="102"/>
      <c r="H33" s="102"/>
      <c r="I33" s="102"/>
    </row>
    <row r="34" spans="2:9" ht="15.75" customHeight="1" x14ac:dyDescent="0.3">
      <c r="B34" s="102"/>
      <c r="C34" s="102"/>
      <c r="D34" s="102"/>
      <c r="E34" s="102"/>
      <c r="F34" s="102"/>
      <c r="G34" s="102"/>
      <c r="H34" s="102"/>
      <c r="I34" s="102"/>
    </row>
    <row r="35" spans="2:9" ht="14.4" x14ac:dyDescent="0.3"/>
    <row r="36" spans="2:9" ht="14.4" x14ac:dyDescent="0.3"/>
    <row r="37" spans="2:9" ht="14.4" x14ac:dyDescent="0.3"/>
    <row r="38" spans="2:9" ht="14.4" hidden="1" x14ac:dyDescent="0.3"/>
    <row r="39" spans="2:9" ht="14.4" hidden="1" x14ac:dyDescent="0.3"/>
    <row r="40" spans="2:9" ht="14.4" hidden="1" x14ac:dyDescent="0.3"/>
    <row r="41" spans="2:9" ht="14.4" hidden="1" x14ac:dyDescent="0.3"/>
    <row r="42" spans="2:9" ht="14.4" hidden="1" x14ac:dyDescent="0.3"/>
    <row r="43" spans="2:9" ht="14.4" hidden="1" x14ac:dyDescent="0.3"/>
    <row r="44" spans="2:9" ht="14.4" hidden="1" x14ac:dyDescent="0.3"/>
    <row r="45" spans="2:9" ht="14.4" hidden="1" x14ac:dyDescent="0.3"/>
    <row r="46" spans="2:9" ht="14.4" hidden="1" x14ac:dyDescent="0.3"/>
    <row r="47" spans="2:9" ht="14.4" hidden="1" x14ac:dyDescent="0.3"/>
    <row r="48" spans="2:9" ht="14.4" hidden="1" x14ac:dyDescent="0.3"/>
    <row r="49" ht="14.4" hidden="1" x14ac:dyDescent="0.3"/>
    <row r="50" ht="14.4" hidden="1" x14ac:dyDescent="0.3"/>
    <row r="51" ht="14.4" hidden="1" x14ac:dyDescent="0.3"/>
    <row r="52" ht="14.4" hidden="1" x14ac:dyDescent="0.3"/>
    <row r="53" ht="14.4" hidden="1" x14ac:dyDescent="0.3"/>
    <row r="54" ht="14.4" hidden="1" x14ac:dyDescent="0.3"/>
    <row r="55" ht="14.4" hidden="1" x14ac:dyDescent="0.3"/>
    <row r="56" ht="14.4" hidden="1" x14ac:dyDescent="0.3"/>
    <row r="57" ht="14.4" hidden="1" x14ac:dyDescent="0.3"/>
    <row r="58" ht="14.4" hidden="1" x14ac:dyDescent="0.3"/>
  </sheetData>
  <sheetProtection algorithmName="SHA-512" hashValue="tHCwCxCeXGYfjQ+HKJOoipPXpa9YAvqIlVxbPAdPWaIbRdxUXMhV9BoH++cYJualCIIZaUUu1MfrprfI54rD0A==" saltValue="xJPwqt/+E4PJ5bK1aBoQUw==" spinCount="100000" sheet="1" objects="1" scenarios="1"/>
  <mergeCells count="26">
    <mergeCell ref="A31:K31"/>
    <mergeCell ref="A6:K6"/>
    <mergeCell ref="A30:K30"/>
    <mergeCell ref="A14:K14"/>
    <mergeCell ref="A18:K18"/>
    <mergeCell ref="A22:K22"/>
    <mergeCell ref="A20:C20"/>
    <mergeCell ref="A24:C24"/>
    <mergeCell ref="A26:K26"/>
    <mergeCell ref="A28:C28"/>
    <mergeCell ref="A16:C16"/>
    <mergeCell ref="A12:C12"/>
    <mergeCell ref="D12:E12"/>
    <mergeCell ref="G12:H12"/>
    <mergeCell ref="J12:K12"/>
    <mergeCell ref="A2:K2"/>
    <mergeCell ref="A3:K3"/>
    <mergeCell ref="A13:C13"/>
    <mergeCell ref="D13:E13"/>
    <mergeCell ref="G13:H13"/>
    <mergeCell ref="J13:K13"/>
    <mergeCell ref="A11:C11"/>
    <mergeCell ref="D11:E11"/>
    <mergeCell ref="G11:H11"/>
    <mergeCell ref="J11:K11"/>
    <mergeCell ref="A5:K5"/>
  </mergeCells>
  <conditionalFormatting sqref="K7">
    <cfRule type="expression" dxfId="7" priority="8">
      <formula>$C$7=""</formula>
    </cfRule>
  </conditionalFormatting>
  <conditionalFormatting sqref="K8">
    <cfRule type="expression" dxfId="6" priority="7">
      <formula>$C$8=""</formula>
    </cfRule>
  </conditionalFormatting>
  <conditionalFormatting sqref="K9">
    <cfRule type="expression" dxfId="5" priority="6">
      <formula>$C$9=""</formula>
    </cfRule>
  </conditionalFormatting>
  <conditionalFormatting sqref="K10">
    <cfRule type="expression" dxfId="4" priority="5">
      <formula>$C$10=""</formula>
    </cfRule>
  </conditionalFormatting>
  <conditionalFormatting sqref="D16 E16 G16 H16 J16 K16">
    <cfRule type="expression" dxfId="3" priority="4">
      <formula>$K$7&lt;&gt;"Yes"</formula>
    </cfRule>
  </conditionalFormatting>
  <conditionalFormatting sqref="D20:E20 G20:H20 J20:K20">
    <cfRule type="expression" dxfId="2" priority="3">
      <formula>$K$8&lt;&gt;"Yes"</formula>
    </cfRule>
  </conditionalFormatting>
  <conditionalFormatting sqref="D24:E24 G24:H24 J24:K24">
    <cfRule type="expression" dxfId="1" priority="2">
      <formula>$K$9&lt;&gt;"Yes"</formula>
    </cfRule>
  </conditionalFormatting>
  <conditionalFormatting sqref="D28:E28 G28:H28 J28:K28">
    <cfRule type="expression" dxfId="0" priority="1">
      <formula>$K$10&lt;&gt;"Yes"</formula>
    </cfRule>
  </conditionalFormatting>
  <dataValidations xWindow="163" yWindow="890" count="41">
    <dataValidation allowBlank="1" showInputMessage="1" showErrorMessage="1" promptTitle="ESG Contract 3" prompt="Contract number of ESG Contract 3 closed within 12 months of Application" sqref="J12:K12" xr:uid="{00000000-0002-0000-0400-000000000000}"/>
    <dataValidation type="list" allowBlank="1" showInputMessage="1" showErrorMessage="1" promptTitle="POINTS SELECTION" prompt="Select the number of points requested under category &quot;PREVIOUS ESG OUTCOME" sqref="A32" xr:uid="{00000000-0002-0000-0400-000001000000}">
      <formula1>"0,1,2,3,4,5"</formula1>
    </dataValidation>
    <dataValidation allowBlank="1" showInputMessage="1" showErrorMessage="1" promptTitle="ESG Contract 1" prompt="Contract number of ESG Contract 1 closed within 12 months of Application" sqref="D12:E12" xr:uid="{00000000-0002-0000-0400-000002000000}"/>
    <dataValidation allowBlank="1" showInputMessage="1" showErrorMessage="1" promptTitle="ESG Contract 2" prompt="Contract number of ESG Contract 2 closed within 12 months of Application" sqref="G12:H12" xr:uid="{00000000-0002-0000-0400-000003000000}"/>
    <dataValidation type="list" allowBlank="1" showInputMessage="1" showErrorMessage="1" prompt="Applicant or its subrecipient was funded for Street Outreach under Contract closed w/in 12 months of the Application date" sqref="A7" xr:uid="{00000000-0002-0000-0400-000004000000}">
      <formula1>"Yes, No"</formula1>
    </dataValidation>
    <dataValidation type="list" allowBlank="1" showInputMessage="1" showErrorMessage="1" prompt="Applicant or its subrecipient was funded for Emergency Shelter under Contract closed w/in 12 months of the Application date" sqref="A8" xr:uid="{00000000-0002-0000-0400-000005000000}">
      <formula1>"Yes, No"</formula1>
    </dataValidation>
    <dataValidation type="list" allowBlank="1" showInputMessage="1" showErrorMessage="1" prompt="Applicant or its subrecipient was funded for Homeless Prevention under Contract closed w/in 12 months of the Application date" sqref="A9" xr:uid="{00000000-0002-0000-0400-000006000000}">
      <formula1>"Yes, No"</formula1>
    </dataValidation>
    <dataValidation type="list" allowBlank="1" showInputMessage="1" showErrorMessage="1" prompt="Applicant or its subrecipient was funded for Rapid Rehousing under Contract closed w/in 12 months of the Application date" sqref="A10" xr:uid="{00000000-0002-0000-0400-000007000000}">
      <formula1>"Yes, No"</formula1>
    </dataValidation>
    <dataValidation type="list" allowBlank="1" showInputMessage="1" showErrorMessage="1" promptTitle="Contract 1" prompt="Last three reports for Contract period submitted on or before the reporting deadline" sqref="D13:E13" xr:uid="{00000000-0002-0000-0400-000008000000}">
      <formula1>"Yes, No"</formula1>
    </dataValidation>
    <dataValidation type="list" allowBlank="1" showInputMessage="1" showErrorMessage="1" promptTitle="Contract 2" prompt="Last three reports for Contract period submitted on or before the reporting deadline" sqref="G13:H13" xr:uid="{00000000-0002-0000-0400-000009000000}">
      <formula1>"Yes, No"</formula1>
    </dataValidation>
    <dataValidation type="list" allowBlank="1" showInputMessage="1" showErrorMessage="1" promptTitle="Contract 3" prompt="Last three reports for Contract period submitted on or before the reporting deadline" sqref="J13:K13" xr:uid="{00000000-0002-0000-0400-00000A000000}">
      <formula1>"Yes, No"</formula1>
    </dataValidation>
    <dataValidation allowBlank="1" showInputMessage="1" showErrorMessage="1" promptTitle="Contract 1" prompt="Enter target percentage for SO- Persons exiting to temp, transitional, or permanent housing" sqref="D16" xr:uid="{00000000-0002-0000-0400-00000B000000}"/>
    <dataValidation allowBlank="1" showInputMessage="1" showErrorMessage="1" promptTitle="Contract 2" prompt="Enter target percentage for SO- Persons exiting to temp, transitional, or permanent housing" sqref="G16:G17" xr:uid="{00000000-0002-0000-0400-00000C000000}"/>
    <dataValidation allowBlank="1" showInputMessage="1" showErrorMessage="1" promptTitle="Contract 3" prompt="Enter target percentage for SO- Persons exiting to temp, transitional, or permanent housing" sqref="J16:J17" xr:uid="{00000000-0002-0000-0400-00000D000000}"/>
    <dataValidation allowBlank="1" showInputMessage="1" showErrorMessage="1" promptTitle="Contract 1" prompt="Enter target percentage for ES-  Persons exiting to permanent housing" sqref="D25 D20" xr:uid="{00000000-0002-0000-0400-00000E000000}"/>
    <dataValidation allowBlank="1" showInputMessage="1" showErrorMessage="1" promptTitle="Contract 2" prompt="Enter target percentage for ES- Persons exiting to permanent housing" sqref="G20:G21" xr:uid="{00000000-0002-0000-0400-00000F000000}"/>
    <dataValidation allowBlank="1" showInputMessage="1" showErrorMessage="1" promptTitle="Contract 3" prompt="Enter target percentage for ES- Persons exiting to permanent housing" sqref="J20:J21" xr:uid="{00000000-0002-0000-0400-000010000000}"/>
    <dataValidation allowBlank="1" showInputMessage="1" showErrorMessage="1" promptTitle="Contract 1" prompt="Enter outcome percentage for SO - persons exiting to temp, transitional, or permanent housing " sqref="E16:E17" xr:uid="{00000000-0002-0000-0400-000011000000}"/>
    <dataValidation allowBlank="1" showInputMessage="1" showErrorMessage="1" promptTitle="Contract 2" prompt="Enter outcome percentage for SO - persons exiting to temp, transitional, or permanent housing " sqref="H16:H17" xr:uid="{00000000-0002-0000-0400-000012000000}"/>
    <dataValidation allowBlank="1" showInputMessage="1" showErrorMessage="1" promptTitle="Contract 3" prompt="Enter outcome percentage for SO - persons exiting to temp, transitional, or permanent housing " sqref="K16:K17" xr:uid="{00000000-0002-0000-0400-000013000000}"/>
    <dataValidation allowBlank="1" showInputMessage="1" showErrorMessage="1" promptTitle="Contract 1" prompt="Enter outcome percentage for ES - persons exiting to permanent housing " sqref="E20:E21" xr:uid="{00000000-0002-0000-0400-000014000000}"/>
    <dataValidation allowBlank="1" showInputMessage="1" showErrorMessage="1" promptTitle="Contract 2" prompt="Enter outcome percentage for ES - persons exiting to permanent housing " sqref="H20:H21" xr:uid="{00000000-0002-0000-0400-000015000000}"/>
    <dataValidation allowBlank="1" showInputMessage="1" showErrorMessage="1" promptTitle="Contract 3" prompt="Enter outcome percentage for ES - persons exiting to permanent housing " sqref="K20:K21" xr:uid="{00000000-0002-0000-0400-000016000000}"/>
    <dataValidation allowBlank="1" showInputMessage="1" showErrorMessage="1" promptTitle="Contract 1" prompt="Enter target percentage for HP-  Persons maintaining perm housing for 3+ months after exit" sqref="D24" xr:uid="{00000000-0002-0000-0400-000017000000}"/>
    <dataValidation allowBlank="1" showInputMessage="1" showErrorMessage="1" promptTitle="Contract 1" prompt="Enter outcome percentage for HP - persons maintaining perm housing for 3+ months after exit" sqref="E24:E25" xr:uid="{00000000-0002-0000-0400-000018000000}"/>
    <dataValidation allowBlank="1" showInputMessage="1" showErrorMessage="1" promptTitle="Contract 2" prompt="Enter target percentage for HP-  Persons maintaining perm housing for 3+ months after exit" sqref="G24:G25" xr:uid="{00000000-0002-0000-0400-000019000000}"/>
    <dataValidation allowBlank="1" showInputMessage="1" showErrorMessage="1" promptTitle="Contract 2" prompt="Enter outcome percentage for HP - persons maintaining perm housing for 3+ months after exit" sqref="H24:H25" xr:uid="{00000000-0002-0000-0400-00001A000000}"/>
    <dataValidation allowBlank="1" showInputMessage="1" showErrorMessage="1" promptTitle="Contract 3" prompt="Enter target percentage for HP-  Persons maintaining perm housing for 3+ months after exit" sqref="J24:J25" xr:uid="{00000000-0002-0000-0400-00001B000000}"/>
    <dataValidation allowBlank="1" showInputMessage="1" showErrorMessage="1" promptTitle="Contract 3" prompt="Enter outcome percentage for HP - persons maintaining perm housing for 3+ months after exit" sqref="K24:K25" xr:uid="{00000000-0002-0000-0400-00001C000000}"/>
    <dataValidation allowBlank="1" showInputMessage="1" showErrorMessage="1" promptTitle="Contract 1" prompt="Enter target percentage for RR-  Persons maintaining perm housing for 3+ months after exit" sqref="D28" xr:uid="{00000000-0002-0000-0400-00001D000000}"/>
    <dataValidation allowBlank="1" showInputMessage="1" showErrorMessage="1" promptTitle="Contract 1" prompt="Enter outcome percentage for RR - persons maintaining perm housing for 3+ months after exit" sqref="E28" xr:uid="{00000000-0002-0000-0400-00001E000000}"/>
    <dataValidation allowBlank="1" showInputMessage="1" showErrorMessage="1" promptTitle="Contract 2" prompt="Enter target percentage for RR-  Persons maintaining perm housing for 3+ months after exit" sqref="G28" xr:uid="{00000000-0002-0000-0400-00001F000000}"/>
    <dataValidation allowBlank="1" showInputMessage="1" showErrorMessage="1" promptTitle="Contract 2" prompt="Enter outcome percentage for RR - persons maintaining perm housing for 3+ months after exit" sqref="H28" xr:uid="{00000000-0002-0000-0400-000020000000}"/>
    <dataValidation allowBlank="1" showInputMessage="1" showErrorMessage="1" promptTitle="Contract 3" prompt="Enter target percentage for RR-  Persons maintaining perm housing for 3+ months after exit" sqref="J28" xr:uid="{00000000-0002-0000-0400-000021000000}"/>
    <dataValidation allowBlank="1" showInputMessage="1" showErrorMessage="1" promptTitle="Contract 3" prompt="Enter outcome percentage for RR - persons maintaining perm housing for 3+ months after exit" sqref="K28" xr:uid="{00000000-0002-0000-0400-000022000000}"/>
    <dataValidation type="list" allowBlank="1" showInputMessage="1" showErrorMessage="1" prompt="Is Applicant requesting points for meeting 100% of the SO target?" sqref="K7" xr:uid="{00000000-0002-0000-0400-000023000000}">
      <formula1>"Yes, No"</formula1>
    </dataValidation>
    <dataValidation type="list" allowBlank="1" showInputMessage="1" showErrorMessage="1" prompt="Is Applicant requesting points for meeting 100% of the ES target?" sqref="K8" xr:uid="{00000000-0002-0000-0400-000024000000}">
      <formula1>"Yes, No"</formula1>
    </dataValidation>
    <dataValidation type="list" allowBlank="1" showInputMessage="1" showErrorMessage="1" prompt="Is Applicant requesting points for meeting 100% of the HP target?" sqref="K9" xr:uid="{00000000-0002-0000-0400-000025000000}">
      <formula1>"Yes, No"</formula1>
    </dataValidation>
    <dataValidation type="list" allowBlank="1" showInputMessage="1" showErrorMessage="1" prompt="Is Applicant requesting points for meeting 100% of the RR target?" sqref="K10" xr:uid="{00000000-0002-0000-0400-000026000000}">
      <formula1>"Yes, No"</formula1>
    </dataValidation>
    <dataValidation allowBlank="1" showErrorMessage="1" promptTitle="Contract 1" prompt="Enter target percentage for ES-  Persons exiting to permanent housing" sqref="D29 D21" xr:uid="{00000000-0002-0000-0400-000027000000}"/>
    <dataValidation allowBlank="1" showErrorMessage="1" sqref="D17" xr:uid="{00000000-0002-0000-0400-000028000000}"/>
  </dataValidations>
  <pageMargins left="0.38541666666666669"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sheetPr>
  <dimension ref="A1:J34"/>
  <sheetViews>
    <sheetView showGridLines="0" view="pageLayout" zoomScaleNormal="100" workbookViewId="0">
      <selection activeCell="A16" sqref="A16"/>
    </sheetView>
  </sheetViews>
  <sheetFormatPr defaultColWidth="0" defaultRowHeight="0" customHeight="1" zeroHeight="1" x14ac:dyDescent="0.3"/>
  <cols>
    <col min="1" max="1" width="6.5546875" customWidth="1"/>
    <col min="2" max="8" width="9.109375" customWidth="1"/>
    <col min="9" max="9" width="24" customWidth="1"/>
    <col min="10" max="10" width="4.6640625" customWidth="1"/>
    <col min="11" max="16384" width="4.6640625" hidden="1"/>
  </cols>
  <sheetData>
    <row r="1" spans="1:9" ht="14.4" x14ac:dyDescent="0.3"/>
    <row r="2" spans="1:9" ht="15.6" x14ac:dyDescent="0.3">
      <c r="A2" s="269" t="s">
        <v>55</v>
      </c>
      <c r="B2" s="270"/>
      <c r="C2" s="270"/>
      <c r="D2" s="270"/>
      <c r="E2" s="270"/>
      <c r="F2" s="270"/>
      <c r="G2" s="270"/>
      <c r="H2" s="270"/>
      <c r="I2" s="270"/>
    </row>
    <row r="3" spans="1:9" ht="82.5" customHeight="1" x14ac:dyDescent="0.3">
      <c r="A3" s="202" t="s">
        <v>29</v>
      </c>
      <c r="B3" s="271"/>
      <c r="C3" s="271"/>
      <c r="D3" s="271"/>
      <c r="E3" s="271"/>
      <c r="F3" s="271"/>
      <c r="G3" s="271"/>
      <c r="H3" s="271"/>
      <c r="I3" s="271"/>
    </row>
    <row r="4" spans="1:9" s="11" customFormat="1" ht="20.25" customHeight="1" x14ac:dyDescent="0.3">
      <c r="A4" s="11" t="s">
        <v>28</v>
      </c>
    </row>
    <row r="5" spans="1:9" s="11" customFormat="1" ht="30.75" customHeight="1" x14ac:dyDescent="0.3">
      <c r="A5" s="272" t="s">
        <v>27</v>
      </c>
      <c r="B5" s="271"/>
      <c r="C5" s="271"/>
      <c r="D5" s="271"/>
      <c r="E5" s="271"/>
      <c r="F5" s="271"/>
      <c r="G5" s="271"/>
      <c r="H5" s="271"/>
      <c r="I5" s="271"/>
    </row>
    <row r="6" spans="1:9" s="11" customFormat="1" ht="32.25" customHeight="1" x14ac:dyDescent="0.3">
      <c r="A6" s="167" t="s">
        <v>26</v>
      </c>
      <c r="B6" s="268"/>
      <c r="C6" s="268"/>
      <c r="D6" s="268"/>
      <c r="E6" s="268"/>
      <c r="F6" s="268"/>
      <c r="G6" s="268"/>
      <c r="H6" s="268"/>
      <c r="I6" s="268"/>
    </row>
    <row r="7" spans="1:9" s="11" customFormat="1" ht="12" customHeight="1" x14ac:dyDescent="0.3">
      <c r="A7" s="24"/>
      <c r="B7" s="19"/>
      <c r="C7" s="19"/>
      <c r="D7" s="19"/>
      <c r="E7" s="19"/>
      <c r="F7" s="19"/>
      <c r="G7" s="19"/>
      <c r="H7" s="19"/>
      <c r="I7" s="19"/>
    </row>
    <row r="8" spans="1:9" s="11" customFormat="1" ht="47.25" customHeight="1" x14ac:dyDescent="0.3">
      <c r="A8" s="167" t="s">
        <v>25</v>
      </c>
      <c r="B8" s="268"/>
      <c r="C8" s="268"/>
      <c r="D8" s="268"/>
      <c r="E8" s="268"/>
      <c r="F8" s="268"/>
      <c r="G8" s="268"/>
      <c r="H8" s="268"/>
      <c r="I8" s="268"/>
    </row>
    <row r="9" spans="1:9" s="11" customFormat="1" ht="11.25" customHeight="1" x14ac:dyDescent="0.3">
      <c r="A9" s="24"/>
      <c r="B9" s="19"/>
      <c r="C9" s="19"/>
      <c r="D9" s="19"/>
      <c r="E9" s="19"/>
      <c r="F9" s="19"/>
      <c r="G9" s="19"/>
      <c r="H9" s="19"/>
      <c r="I9" s="19"/>
    </row>
    <row r="10" spans="1:9" s="11" customFormat="1" ht="33.75" customHeight="1" x14ac:dyDescent="0.3">
      <c r="A10" s="167" t="s">
        <v>24</v>
      </c>
      <c r="B10" s="268"/>
      <c r="C10" s="268"/>
      <c r="D10" s="268"/>
      <c r="E10" s="268"/>
      <c r="F10" s="268"/>
      <c r="G10" s="268"/>
      <c r="H10" s="268"/>
      <c r="I10" s="268"/>
    </row>
    <row r="11" spans="1:9" s="11" customFormat="1" ht="12" customHeight="1" x14ac:dyDescent="0.3">
      <c r="A11" s="24"/>
      <c r="B11" s="19"/>
      <c r="C11" s="19"/>
      <c r="D11" s="19"/>
      <c r="E11" s="19"/>
      <c r="F11" s="19"/>
      <c r="G11" s="19"/>
      <c r="H11" s="19"/>
      <c r="I11" s="19"/>
    </row>
    <row r="12" spans="1:9" s="11" customFormat="1" ht="37.5" customHeight="1" x14ac:dyDescent="0.3">
      <c r="A12" s="167" t="s">
        <v>23</v>
      </c>
      <c r="B12" s="268"/>
      <c r="C12" s="268"/>
      <c r="D12" s="268"/>
      <c r="E12" s="268"/>
      <c r="F12" s="268"/>
      <c r="G12" s="268"/>
      <c r="H12" s="268"/>
      <c r="I12" s="268"/>
    </row>
    <row r="13" spans="1:9" s="11" customFormat="1" ht="12.75" customHeight="1" x14ac:dyDescent="0.3">
      <c r="A13" s="23"/>
      <c r="B13" s="23"/>
      <c r="C13" s="23"/>
      <c r="D13" s="23"/>
      <c r="E13" s="23"/>
      <c r="F13" s="23"/>
      <c r="G13" s="23"/>
      <c r="H13" s="23"/>
      <c r="I13" s="23"/>
    </row>
    <row r="14" spans="1:9" s="11" customFormat="1" ht="33" customHeight="1" x14ac:dyDescent="0.3">
      <c r="A14" s="167" t="s">
        <v>22</v>
      </c>
      <c r="B14" s="268"/>
      <c r="C14" s="268"/>
      <c r="D14" s="268"/>
      <c r="E14" s="268"/>
      <c r="F14" s="268"/>
      <c r="G14" s="268"/>
      <c r="H14" s="268"/>
      <c r="I14" s="268"/>
    </row>
    <row r="15" spans="1:9" s="11" customFormat="1" ht="18" customHeight="1" x14ac:dyDescent="0.3">
      <c r="A15" s="22"/>
      <c r="B15" s="22"/>
      <c r="C15" s="22"/>
      <c r="D15" s="22"/>
      <c r="E15" s="22"/>
      <c r="F15" s="22"/>
      <c r="G15" s="22"/>
      <c r="H15" s="22"/>
      <c r="I15" s="22"/>
    </row>
    <row r="16" spans="1:9" ht="22.5" customHeight="1" x14ac:dyDescent="0.3">
      <c r="A16" s="105"/>
      <c r="B16" s="18" t="s">
        <v>21</v>
      </c>
      <c r="C16" s="21"/>
      <c r="D16" s="21"/>
      <c r="E16" s="21"/>
      <c r="F16" s="21"/>
      <c r="G16" s="21"/>
      <c r="H16" s="21"/>
      <c r="I16" s="21"/>
    </row>
    <row r="17" spans="2:9" ht="31.5" customHeight="1" x14ac:dyDescent="0.3">
      <c r="B17" s="20"/>
      <c r="C17" s="20"/>
      <c r="D17" s="20"/>
      <c r="E17" s="20"/>
      <c r="F17" s="20"/>
      <c r="G17" s="20"/>
      <c r="H17" s="20"/>
      <c r="I17" s="20"/>
    </row>
    <row r="18" spans="2:9" ht="15.75" customHeight="1" x14ac:dyDescent="0.3">
      <c r="B18" s="20"/>
      <c r="C18" s="20"/>
      <c r="D18" s="20"/>
      <c r="E18" s="20"/>
      <c r="F18" s="20"/>
      <c r="G18" s="20"/>
      <c r="H18" s="20"/>
      <c r="I18" s="20"/>
    </row>
    <row r="19" spans="2:9" ht="14.4" x14ac:dyDescent="0.3"/>
    <row r="20" spans="2:9" ht="14.4" x14ac:dyDescent="0.3"/>
    <row r="21" spans="2:9" ht="14.4" x14ac:dyDescent="0.3"/>
    <row r="22" spans="2:9" ht="14.4" x14ac:dyDescent="0.3"/>
    <row r="23" spans="2:9" ht="14.4" x14ac:dyDescent="0.3"/>
    <row r="24" spans="2:9" ht="14.4" x14ac:dyDescent="0.3"/>
    <row r="25" spans="2:9" ht="14.4" x14ac:dyDescent="0.3"/>
    <row r="26" spans="2:9" ht="14.4" x14ac:dyDescent="0.3"/>
    <row r="27" spans="2:9" ht="14.4" x14ac:dyDescent="0.3"/>
    <row r="28" spans="2:9" ht="14.4" x14ac:dyDescent="0.3"/>
    <row r="29" spans="2:9" ht="14.4" x14ac:dyDescent="0.3"/>
    <row r="30" spans="2:9" ht="14.4" x14ac:dyDescent="0.3"/>
    <row r="31" spans="2:9" ht="14.4" x14ac:dyDescent="0.3"/>
    <row r="32" spans="2:9" ht="14.4" x14ac:dyDescent="0.3"/>
    <row r="33" ht="14.4" x14ac:dyDescent="0.3"/>
    <row r="34" ht="14.4" x14ac:dyDescent="0.3"/>
  </sheetData>
  <sheetProtection algorithmName="SHA-512" hashValue="udIFaIYyGPPkgLQlH8QZvr8iL2JPbEKhQnj7Lf1uGLnZKtEnh82GPIfwBS3HGnFitTeVsAvwc+gvAp7MhWIhhg==" saltValue="I1ABieR1zCx5FZSB6JYwQg==" spinCount="100000" sheet="1" objects="1" scenarios="1"/>
  <mergeCells count="8">
    <mergeCell ref="A12:I12"/>
    <mergeCell ref="A14:I14"/>
    <mergeCell ref="A2:I2"/>
    <mergeCell ref="A3:I3"/>
    <mergeCell ref="A5:I5"/>
    <mergeCell ref="A6:I6"/>
    <mergeCell ref="A8:I8"/>
    <mergeCell ref="A10:I10"/>
  </mergeCells>
  <dataValidations count="1">
    <dataValidation type="list" allowBlank="1" showInputMessage="1" showErrorMessage="1" promptTitle="POINTS SELECTION" prompt="Number of points requested under category &quot;PREVIOUS MONITORING REPORTS.&quot;" sqref="A16" xr:uid="{00000000-0002-0000-0500-000000000000}">
      <formula1>"0,1,2,3,5"</formula1>
    </dataValidation>
  </dataValidations>
  <pageMargins left="0.25" right="0.2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tabColor theme="0" tint="-0.499984740745262"/>
  </sheetPr>
  <dimension ref="A1:J57"/>
  <sheetViews>
    <sheetView showGridLines="0" view="pageLayout" zoomScaleNormal="100" workbookViewId="0">
      <selection activeCell="A7" sqref="A7"/>
    </sheetView>
  </sheetViews>
  <sheetFormatPr defaultColWidth="0" defaultRowHeight="0" customHeight="1" zeroHeight="1" x14ac:dyDescent="0.3"/>
  <cols>
    <col min="1" max="1" width="6.5546875" style="25" customWidth="1"/>
    <col min="2" max="8" width="9.109375" style="25" customWidth="1"/>
    <col min="9" max="9" width="27" style="25" customWidth="1"/>
    <col min="10" max="10" width="4" customWidth="1"/>
    <col min="11" max="16384" width="9.109375" hidden="1"/>
  </cols>
  <sheetData>
    <row r="1" spans="1:9" ht="14.4" x14ac:dyDescent="0.3"/>
    <row r="2" spans="1:9" s="1" customFormat="1" ht="20.25" customHeight="1" x14ac:dyDescent="0.3">
      <c r="A2" s="273" t="s">
        <v>44</v>
      </c>
      <c r="B2" s="274"/>
      <c r="C2" s="274"/>
      <c r="D2" s="274"/>
      <c r="E2" s="274"/>
      <c r="F2" s="274"/>
      <c r="G2" s="274"/>
      <c r="H2" s="274"/>
      <c r="I2" s="274"/>
    </row>
    <row r="3" spans="1:9" s="1" customFormat="1" ht="47.25" customHeight="1" x14ac:dyDescent="0.3">
      <c r="A3" s="177" t="s">
        <v>61</v>
      </c>
      <c r="B3" s="178"/>
      <c r="C3" s="178"/>
      <c r="D3" s="178"/>
      <c r="E3" s="178"/>
      <c r="F3" s="178"/>
      <c r="G3" s="178"/>
      <c r="H3" s="178"/>
      <c r="I3" s="178"/>
    </row>
    <row r="4" spans="1:9" s="11" customFormat="1" ht="75.75" customHeight="1" x14ac:dyDescent="0.3">
      <c r="A4" s="276" t="s">
        <v>306</v>
      </c>
      <c r="B4" s="271"/>
      <c r="C4" s="271"/>
      <c r="D4" s="271"/>
      <c r="E4" s="271"/>
      <c r="F4" s="271"/>
      <c r="G4" s="271"/>
      <c r="H4" s="271"/>
      <c r="I4" s="271"/>
    </row>
    <row r="5" spans="1:9" ht="13.5" customHeight="1" x14ac:dyDescent="0.3">
      <c r="A5" s="271"/>
      <c r="B5" s="271"/>
      <c r="C5" s="271"/>
      <c r="D5" s="271"/>
      <c r="E5" s="271"/>
      <c r="F5" s="271"/>
      <c r="G5" s="271"/>
      <c r="H5" s="271"/>
      <c r="I5" s="271"/>
    </row>
    <row r="6" spans="1:9" ht="13.5" customHeight="1" x14ac:dyDescent="0.3">
      <c r="A6" s="49"/>
      <c r="B6" s="49"/>
      <c r="C6" s="49"/>
      <c r="D6" s="49"/>
      <c r="E6" s="49"/>
      <c r="F6" s="49"/>
      <c r="G6" s="49"/>
      <c r="H6" s="49"/>
      <c r="I6" s="49"/>
    </row>
    <row r="7" spans="1:9" ht="13.5" customHeight="1" x14ac:dyDescent="0.3">
      <c r="A7" s="109"/>
      <c r="B7" s="188" t="s">
        <v>78</v>
      </c>
      <c r="C7" s="192"/>
      <c r="D7" s="109"/>
      <c r="E7" s="59" t="s">
        <v>156</v>
      </c>
      <c r="F7" s="60"/>
      <c r="G7" s="110"/>
      <c r="H7" s="59" t="s">
        <v>216</v>
      </c>
      <c r="I7" s="60"/>
    </row>
    <row r="8" spans="1:9" ht="13.5" customHeight="1" x14ac:dyDescent="0.3">
      <c r="A8" s="109"/>
      <c r="B8" s="59" t="s">
        <v>83</v>
      </c>
      <c r="C8" s="60"/>
      <c r="D8" s="109"/>
      <c r="E8" s="59" t="s">
        <v>162</v>
      </c>
      <c r="F8" s="60"/>
      <c r="G8" s="110"/>
      <c r="H8" s="59" t="s">
        <v>281</v>
      </c>
      <c r="I8" s="60"/>
    </row>
    <row r="9" spans="1:9" ht="13.5" customHeight="1" x14ac:dyDescent="0.3">
      <c r="A9" s="109"/>
      <c r="B9" s="59" t="s">
        <v>85</v>
      </c>
      <c r="C9" s="60"/>
      <c r="D9" s="109"/>
      <c r="E9" s="59" t="s">
        <v>164</v>
      </c>
      <c r="F9" s="60"/>
      <c r="G9" s="110"/>
      <c r="H9" s="59" t="s">
        <v>233</v>
      </c>
      <c r="I9" s="60"/>
    </row>
    <row r="10" spans="1:9" ht="13.5" customHeight="1" x14ac:dyDescent="0.3">
      <c r="A10" s="109"/>
      <c r="B10" s="59" t="s">
        <v>91</v>
      </c>
      <c r="C10" s="60"/>
      <c r="D10" s="109"/>
      <c r="E10" s="59" t="s">
        <v>165</v>
      </c>
      <c r="F10" s="60"/>
      <c r="G10" s="110"/>
      <c r="H10" s="59" t="s">
        <v>240</v>
      </c>
      <c r="I10" s="60"/>
    </row>
    <row r="11" spans="1:9" ht="13.5" customHeight="1" x14ac:dyDescent="0.3">
      <c r="A11" s="109"/>
      <c r="B11" s="59" t="s">
        <v>109</v>
      </c>
      <c r="C11" s="60"/>
      <c r="D11" s="109"/>
      <c r="E11" s="59" t="s">
        <v>173</v>
      </c>
      <c r="F11" s="60"/>
      <c r="G11" s="110"/>
      <c r="H11" s="59" t="s">
        <v>248</v>
      </c>
      <c r="I11" s="60"/>
    </row>
    <row r="12" spans="1:9" ht="13.5" customHeight="1" x14ac:dyDescent="0.3">
      <c r="A12" s="109"/>
      <c r="B12" s="59" t="s">
        <v>114</v>
      </c>
      <c r="C12" s="60"/>
      <c r="D12" s="109"/>
      <c r="E12" s="59" t="s">
        <v>175</v>
      </c>
      <c r="F12" s="60"/>
      <c r="G12" s="110"/>
      <c r="H12" s="59" t="s">
        <v>249</v>
      </c>
      <c r="I12" s="60"/>
    </row>
    <row r="13" spans="1:9" ht="13.5" customHeight="1" x14ac:dyDescent="0.3">
      <c r="A13" s="109"/>
      <c r="B13" s="59" t="s">
        <v>116</v>
      </c>
      <c r="C13" s="60"/>
      <c r="D13" s="109"/>
      <c r="E13" s="59" t="s">
        <v>188</v>
      </c>
      <c r="F13" s="60"/>
      <c r="G13" s="110"/>
      <c r="H13" s="59" t="s">
        <v>255</v>
      </c>
      <c r="I13" s="60"/>
    </row>
    <row r="14" spans="1:9" ht="13.5" customHeight="1" x14ac:dyDescent="0.3">
      <c r="A14" s="109"/>
      <c r="B14" s="59" t="s">
        <v>119</v>
      </c>
      <c r="C14" s="61"/>
      <c r="D14" s="109"/>
      <c r="E14" s="59" t="s">
        <v>203</v>
      </c>
      <c r="F14" s="61"/>
      <c r="G14" s="110"/>
      <c r="H14" s="59" t="s">
        <v>259</v>
      </c>
      <c r="I14" s="61"/>
    </row>
    <row r="15" spans="1:9" ht="13.5" customHeight="1" x14ac:dyDescent="0.3">
      <c r="A15" s="109"/>
      <c r="B15" s="59" t="s">
        <v>120</v>
      </c>
      <c r="C15" s="61"/>
      <c r="D15" s="109"/>
      <c r="E15" s="59" t="s">
        <v>210</v>
      </c>
      <c r="F15" s="61"/>
      <c r="G15" s="110"/>
      <c r="H15" s="59" t="s">
        <v>265</v>
      </c>
      <c r="I15" s="61"/>
    </row>
    <row r="16" spans="1:9" ht="13.5" customHeight="1" x14ac:dyDescent="0.3">
      <c r="A16" s="109"/>
      <c r="B16" s="59" t="s">
        <v>129</v>
      </c>
      <c r="C16" s="61"/>
      <c r="D16" s="109"/>
      <c r="E16" s="59" t="s">
        <v>212</v>
      </c>
      <c r="F16" s="61"/>
      <c r="G16" s="110"/>
      <c r="H16" s="59" t="s">
        <v>282</v>
      </c>
      <c r="I16" s="61"/>
    </row>
    <row r="17" spans="1:9" ht="13.5" customHeight="1" x14ac:dyDescent="0.3">
      <c r="A17" s="109"/>
      <c r="B17" s="59" t="s">
        <v>150</v>
      </c>
      <c r="C17" s="61"/>
      <c r="D17" s="109"/>
      <c r="E17" s="59" t="s">
        <v>215</v>
      </c>
      <c r="F17" s="61"/>
      <c r="G17" s="62"/>
      <c r="H17" s="62"/>
      <c r="I17" s="63"/>
    </row>
    <row r="18" spans="1:9" ht="13.5" customHeight="1" x14ac:dyDescent="0.3">
      <c r="A18" s="13"/>
      <c r="B18" s="50"/>
      <c r="C18" s="50"/>
      <c r="D18" s="50"/>
      <c r="E18" s="50"/>
      <c r="F18" s="50"/>
      <c r="G18" s="50"/>
      <c r="H18" s="50"/>
      <c r="I18" s="50"/>
    </row>
    <row r="19" spans="1:9" ht="13.5" customHeight="1" x14ac:dyDescent="0.3">
      <c r="A19" s="13"/>
      <c r="B19" s="50"/>
      <c r="C19" s="50"/>
      <c r="D19" s="50"/>
      <c r="E19" s="50"/>
      <c r="F19" s="50"/>
      <c r="G19" s="50"/>
      <c r="H19" s="50"/>
      <c r="I19" s="50"/>
    </row>
    <row r="20" spans="1:9" ht="13.5" customHeight="1" x14ac:dyDescent="0.3">
      <c r="A20" s="13"/>
      <c r="B20" s="50"/>
      <c r="C20" s="50"/>
      <c r="D20" s="50"/>
      <c r="E20" s="50"/>
      <c r="F20" s="50"/>
      <c r="G20" s="50"/>
      <c r="H20" s="50"/>
      <c r="I20" s="50"/>
    </row>
    <row r="21" spans="1:9" ht="13.5" customHeight="1" x14ac:dyDescent="0.3">
      <c r="A21" s="13"/>
      <c r="B21" s="50"/>
      <c r="C21" s="50"/>
      <c r="D21" s="50"/>
      <c r="E21" s="50"/>
      <c r="F21" s="50"/>
      <c r="G21" s="50"/>
      <c r="H21" s="50"/>
      <c r="I21" s="50"/>
    </row>
    <row r="22" spans="1:9" ht="13.5" customHeight="1" x14ac:dyDescent="0.3">
      <c r="A22" s="13"/>
      <c r="B22" s="50"/>
      <c r="C22" s="50"/>
      <c r="D22" s="50"/>
      <c r="E22" s="50"/>
      <c r="F22" s="50"/>
      <c r="G22" s="50"/>
      <c r="H22" s="50"/>
      <c r="I22" s="50"/>
    </row>
    <row r="23" spans="1:9" ht="28.5" customHeight="1" x14ac:dyDescent="0.3">
      <c r="A23" s="105">
        <v>0</v>
      </c>
      <c r="B23" s="275" t="s">
        <v>30</v>
      </c>
      <c r="C23" s="275"/>
      <c r="D23" s="275"/>
      <c r="E23" s="275"/>
      <c r="F23" s="275"/>
      <c r="G23" s="275"/>
      <c r="H23" s="275"/>
      <c r="I23" s="275"/>
    </row>
    <row r="24" spans="1:9" ht="14.4" x14ac:dyDescent="0.3">
      <c r="B24" s="26"/>
      <c r="C24" s="26"/>
      <c r="D24" s="26"/>
      <c r="E24" s="26"/>
      <c r="F24" s="26"/>
      <c r="G24" s="26"/>
      <c r="H24" s="26"/>
      <c r="I24" s="26"/>
    </row>
    <row r="25" spans="1:9" ht="14.4" x14ac:dyDescent="0.3">
      <c r="B25" s="26"/>
      <c r="C25" s="26"/>
      <c r="D25" s="26"/>
      <c r="E25" s="26"/>
      <c r="F25" s="26"/>
      <c r="G25" s="26"/>
      <c r="H25" s="26"/>
      <c r="I25" s="26"/>
    </row>
    <row r="26" spans="1:9" ht="14.4" x14ac:dyDescent="0.3"/>
    <row r="27" spans="1:9" ht="14.4" x14ac:dyDescent="0.3"/>
    <row r="28" spans="1:9" ht="14.4" x14ac:dyDescent="0.3"/>
    <row r="29" spans="1:9" ht="14.4" x14ac:dyDescent="0.3"/>
    <row r="30" spans="1:9" ht="14.4" x14ac:dyDescent="0.3"/>
    <row r="31" spans="1:9" ht="14.4" x14ac:dyDescent="0.3"/>
    <row r="32" spans="1:9" ht="14.4" x14ac:dyDescent="0.3"/>
    <row r="33" ht="14.4" x14ac:dyDescent="0.3"/>
    <row r="34" ht="14.4" x14ac:dyDescent="0.3"/>
    <row r="35" ht="14.4" x14ac:dyDescent="0.3"/>
    <row r="36" ht="14.4" x14ac:dyDescent="0.3"/>
    <row r="37" ht="14.4" x14ac:dyDescent="0.3"/>
    <row r="38" ht="14.4" x14ac:dyDescent="0.3"/>
    <row r="39" ht="14.4" x14ac:dyDescent="0.3"/>
    <row r="40" ht="14.4" x14ac:dyDescent="0.3"/>
    <row r="41" ht="14.4" x14ac:dyDescent="0.3"/>
    <row r="42" ht="14.4" x14ac:dyDescent="0.3"/>
    <row r="43" ht="14.4" x14ac:dyDescent="0.3"/>
    <row r="44" ht="14.4" x14ac:dyDescent="0.3"/>
    <row r="45" ht="14.4" x14ac:dyDescent="0.3"/>
    <row r="46" ht="14.4" x14ac:dyDescent="0.3"/>
    <row r="47" ht="15" customHeight="1" x14ac:dyDescent="0.3"/>
    <row r="48" ht="15" customHeight="1" x14ac:dyDescent="0.3"/>
    <row r="49" ht="15" customHeight="1" x14ac:dyDescent="0.3"/>
    <row r="50" ht="15" customHeight="1" x14ac:dyDescent="0.3"/>
    <row r="51" ht="15" customHeight="1" x14ac:dyDescent="0.3"/>
    <row r="52" ht="15" customHeight="1" x14ac:dyDescent="0.3"/>
    <row r="53" ht="15" customHeight="1" x14ac:dyDescent="0.3"/>
    <row r="54" ht="15" hidden="1" customHeight="1" x14ac:dyDescent="0.3"/>
    <row r="55" ht="15" hidden="1" customHeight="1" x14ac:dyDescent="0.3"/>
    <row r="56" ht="15" customHeight="1" x14ac:dyDescent="0.3"/>
    <row r="57" ht="15" customHeight="1" x14ac:dyDescent="0.3"/>
  </sheetData>
  <sheetProtection algorithmName="SHA-512" hashValue="UUeLbXttq+cwnuYAbbSX7Z9oya+6n4JnE0sYlP9t/HSySYgblfisRxXTZLOXblfo+MPnWAlWhpG4wLS8gskBJA==" saltValue="/7uP7NyYQwWzDOpdXcPWcw==" spinCount="100000" sheet="1" objects="1" scenarios="1"/>
  <mergeCells count="5">
    <mergeCell ref="A2:I2"/>
    <mergeCell ref="A3:I3"/>
    <mergeCell ref="B23:I23"/>
    <mergeCell ref="A4:I5"/>
    <mergeCell ref="B7:C7"/>
  </mergeCells>
  <dataValidations xWindow="331" yWindow="750" count="34">
    <dataValidation type="list" allowBlank="1" showInputMessage="1" showErrorMessage="1" promptTitle="PRIORITY FOR CERTAIN COMMUNITIES" prompt="Number of points requested under category &quot;PRIORITY FOR CERTAIN COMMUNITIES&quot;." sqref="WVI98306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OCW983063 OMS983063 OWO983063 PGK983063 PQG983063 QAC983063 QJY983063 QTU983063 RDQ983063 RNM983063 RXI983063 SHE983063 SRA983063 TAW983063 TKS983063 TUO983063 UEK983063 UOG983063 UYC983063 VHY983063 VRU983063 WBQ983063 WLM983063" xr:uid="{00000000-0002-0000-0600-000000000000}">
      <formula1>"0,5"</formula1>
    </dataValidation>
    <dataValidation type="list" allowBlank="1" showInputMessage="1" showErrorMessage="1" promptTitle="POINTS SELECTION" prompt="Number of points requested under category &quot;PRIORITY FOR CERTAIN COMMUNITIES&quot;." sqref="A23" xr:uid="{00000000-0002-0000-0600-000001000000}">
      <formula1>"0,2"</formula1>
    </dataValidation>
    <dataValidation type="list" allowBlank="1" showInputMessage="1" showErrorMessage="1" promptTitle="Bee County" prompt="County is included in the service area. " sqref="A7" xr:uid="{00000000-0002-0000-0600-000002000000}">
      <formula1>"X"</formula1>
    </dataValidation>
    <dataValidation type="list" allowBlank="1" showInputMessage="1" showErrorMessage="1" promptTitle="Brewster County" prompt="County is included in the service area. " sqref="A8" xr:uid="{00000000-0002-0000-0600-000003000000}">
      <formula1>"X"</formula1>
    </dataValidation>
    <dataValidation type="list" allowBlank="1" showInputMessage="1" showErrorMessage="1" promptTitle="Brooks County" prompt="County is included in the service area. " sqref="A9" xr:uid="{00000000-0002-0000-0600-000004000000}">
      <formula1>"X"</formula1>
    </dataValidation>
    <dataValidation type="list" allowBlank="1" showInputMessage="1" showErrorMessage="1" promptTitle="Cameron County" prompt="County is included in the service area. " sqref="A10" xr:uid="{00000000-0002-0000-0600-000005000000}">
      <formula1>"X"</formula1>
    </dataValidation>
    <dataValidation type="list" allowBlank="1" showInputMessage="1" showErrorMessage="1" promptTitle="Culberson County" prompt="County is included in the service area. " sqref="A11" xr:uid="{00000000-0002-0000-0600-000006000000}">
      <formula1>"X"</formula1>
    </dataValidation>
    <dataValidation type="list" allowBlank="1" showInputMessage="1" showErrorMessage="1" promptTitle="Dimmit County" prompt="County is included in the service area. " sqref="A12" xr:uid="{00000000-0002-0000-0600-000007000000}">
      <formula1>"X"</formula1>
    </dataValidation>
    <dataValidation type="list" allowBlank="1" showInputMessage="1" showErrorMessage="1" promptTitle="Duval County" prompt="County is included in the service area. " sqref="A13" xr:uid="{00000000-0002-0000-0600-000008000000}">
      <formula1>"X"</formula1>
    </dataValidation>
    <dataValidation type="list" allowBlank="1" showInputMessage="1" showErrorMessage="1" promptTitle="Edwards County" prompt="County is included in the service area. " sqref="A14" xr:uid="{00000000-0002-0000-0600-000009000000}">
      <formula1>"X"</formula1>
    </dataValidation>
    <dataValidation type="list" allowBlank="1" showInputMessage="1" showErrorMessage="1" promptTitle="El Paso County" prompt="County is included in the service area. " sqref="A15" xr:uid="{00000000-0002-0000-0600-00000A000000}">
      <formula1>"X"</formula1>
    </dataValidation>
    <dataValidation type="list" allowBlank="1" showInputMessage="1" showErrorMessage="1" promptTitle="Frio County" prompt="County is included in the service area" sqref="A16" xr:uid="{00000000-0002-0000-0600-00000B000000}">
      <formula1>"X"</formula1>
    </dataValidation>
    <dataValidation type="list" allowBlank="1" showInputMessage="1" showErrorMessage="1" promptTitle="Hidalgo County" prompt="County is included in the service area. " sqref="A17" xr:uid="{00000000-0002-0000-0600-00000C000000}">
      <formula1>"X"</formula1>
    </dataValidation>
    <dataValidation type="list" allowBlank="1" showInputMessage="1" showErrorMessage="1" promptTitle="Hudspeth County" prompt="County is included in the service area. " sqref="D7" xr:uid="{00000000-0002-0000-0600-00000D000000}">
      <formula1>"X"</formula1>
    </dataValidation>
    <dataValidation type="list" allowBlank="1" showInputMessage="1" showErrorMessage="1" promptTitle="Jeff Davis County" prompt="County is included in the service area. " sqref="D8" xr:uid="{00000000-0002-0000-0600-00000E000000}">
      <formula1>"X"</formula1>
    </dataValidation>
    <dataValidation type="list" allowBlank="1" showInputMessage="1" showErrorMessage="1" promptTitle="Jim Hogg County" prompt="County is included in the service area. " sqref="D9" xr:uid="{00000000-0002-0000-0600-00000F000000}">
      <formula1>"X"</formula1>
    </dataValidation>
    <dataValidation type="list" allowBlank="1" showInputMessage="1" showErrorMessage="1" promptTitle="Jim Wells County" prompt="County is included in the service area. " sqref="D10" xr:uid="{00000000-0002-0000-0600-000010000000}">
      <formula1>"X"</formula1>
    </dataValidation>
    <dataValidation type="list" allowBlank="1" showInputMessage="1" showErrorMessage="1" promptTitle="Kinney County" prompt="County is included in the service area. " sqref="D11" xr:uid="{00000000-0002-0000-0600-000011000000}">
      <formula1>"X"</formula1>
    </dataValidation>
    <dataValidation type="list" allowBlank="1" showInputMessage="1" showErrorMessage="1" promptTitle="La Salle County" prompt="County is included in the service area. " sqref="D12" xr:uid="{00000000-0002-0000-0600-000012000000}">
      <formula1>"X"</formula1>
    </dataValidation>
    <dataValidation type="list" allowBlank="1" showInputMessage="1" showErrorMessage="1" promptTitle="Maverick County" prompt="County is included in the service area. " sqref="D13" xr:uid="{00000000-0002-0000-0600-000013000000}">
      <formula1>"X"</formula1>
    </dataValidation>
    <dataValidation type="list" allowBlank="1" showInputMessage="1" showErrorMessage="1" promptTitle="Nueces County" prompt="County is included in the service area. " sqref="D14" xr:uid="{00000000-0002-0000-0600-000014000000}">
      <formula1>"X"</formula1>
    </dataValidation>
    <dataValidation type="list" allowBlank="1" showInputMessage="1" showErrorMessage="1" promptTitle="Pecos County" prompt="County is included in the service area. " sqref="D15" xr:uid="{00000000-0002-0000-0600-000015000000}">
      <formula1>"X"</formula1>
    </dataValidation>
    <dataValidation type="list" allowBlank="1" showInputMessage="1" showErrorMessage="1" promptTitle="Presidio County" prompt="County is included in the service area. " sqref="D16" xr:uid="{00000000-0002-0000-0600-000016000000}">
      <formula1>"X"</formula1>
    </dataValidation>
    <dataValidation type="list" allowBlank="1" showInputMessage="1" showErrorMessage="1" promptTitle="Real County" prompt="County is included in the service area. " sqref="D17" xr:uid="{00000000-0002-0000-0600-000017000000}">
      <formula1>"X"</formula1>
    </dataValidation>
    <dataValidation type="list" allowBlank="1" showInputMessage="1" showErrorMessage="1" promptTitle="Reeves County" prompt="County is included in the service area. " sqref="G7" xr:uid="{00000000-0002-0000-0600-000018000000}">
      <formula1>"X"</formula1>
    </dataValidation>
    <dataValidation type="list" allowBlank="1" showInputMessage="1" showErrorMessage="1" promptTitle="San Patricio County" prompt="County is included in the service area. " sqref="G8" xr:uid="{00000000-0002-0000-0600-000019000000}">
      <formula1>"X"</formula1>
    </dataValidation>
    <dataValidation type="list" allowBlank="1" showInputMessage="1" showErrorMessage="1" promptTitle="Starr County" prompt="County is included in the service area. " sqref="G9" xr:uid="{00000000-0002-0000-0600-00001A000000}">
      <formula1>"X"</formula1>
    </dataValidation>
    <dataValidation type="list" allowBlank="1" showInputMessage="1" showErrorMessage="1" promptTitle="Terrell County" prompt="County is included in the service area. " sqref="G10" xr:uid="{00000000-0002-0000-0600-00001B000000}">
      <formula1>"X"</formula1>
    </dataValidation>
    <dataValidation type="list" allowBlank="1" showInputMessage="1" showErrorMessage="1" promptTitle="Uvalde County" prompt="County is included in the service area. " sqref="G11" xr:uid="{00000000-0002-0000-0600-00001C000000}">
      <formula1>"X"</formula1>
    </dataValidation>
    <dataValidation type="list" allowBlank="1" showInputMessage="1" showErrorMessage="1" promptTitle="Val Verde County" prompt="County is included in the service area. " sqref="G12" xr:uid="{00000000-0002-0000-0600-00001D000000}">
      <formula1>"X"</formula1>
    </dataValidation>
    <dataValidation type="list" allowBlank="1" showInputMessage="1" showErrorMessage="1" promptTitle="Webb County" prompt="County is included in the service area. " sqref="G13" xr:uid="{00000000-0002-0000-0600-00001E000000}">
      <formula1>"X"</formula1>
    </dataValidation>
    <dataValidation type="list" allowBlank="1" showInputMessage="1" showErrorMessage="1" promptTitle="Willacy County" prompt="County is included in the service area. " sqref="G14" xr:uid="{00000000-0002-0000-0600-00001F000000}">
      <formula1>"X"</formula1>
    </dataValidation>
    <dataValidation type="list" allowBlank="1" showInputMessage="1" showErrorMessage="1" promptTitle="Zapata County" prompt="County is included in the service area. " sqref="G15" xr:uid="{00000000-0002-0000-0600-000020000000}">
      <formula1>"X"</formula1>
    </dataValidation>
    <dataValidation type="list" allowBlank="1" showInputMessage="1" showErrorMessage="1" promptTitle="Zavala County" prompt="County is included in the service area. " sqref="G16" xr:uid="{00000000-0002-0000-0600-000021000000}">
      <formula1>"X"</formula1>
    </dataValidation>
  </dataValidations>
  <pageMargins left="0.25" right="0.25"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499984740745262"/>
  </sheetPr>
  <dimension ref="A1:WVQ52"/>
  <sheetViews>
    <sheetView showGridLines="0" showWhiteSpace="0" view="pageLayout" zoomScaleNormal="100" workbookViewId="0">
      <selection activeCell="A3" sqref="A3:I3"/>
    </sheetView>
  </sheetViews>
  <sheetFormatPr defaultColWidth="0" defaultRowHeight="0" customHeight="1" zeroHeight="1" x14ac:dyDescent="0.3"/>
  <cols>
    <col min="1" max="1" width="6.5546875" style="25" customWidth="1"/>
    <col min="2" max="2" width="9.109375" style="25" customWidth="1"/>
    <col min="3" max="3" width="3.5546875" style="25" customWidth="1"/>
    <col min="4" max="5" width="9.109375" style="25" customWidth="1"/>
    <col min="6" max="6" width="5.6640625" style="25" customWidth="1"/>
    <col min="7" max="8" width="9.109375" style="25" customWidth="1"/>
    <col min="9" max="9" width="25.33203125" style="25" customWidth="1"/>
    <col min="10" max="10" width="4.88671875" customWidth="1"/>
    <col min="11" max="257" width="8.109375" hidden="1" customWidth="1"/>
    <col min="258" max="264" width="9.109375" hidden="1" customWidth="1"/>
    <col min="265" max="265" width="11.5546875" hidden="1" customWidth="1"/>
    <col min="513" max="513" width="6.5546875" hidden="1" customWidth="1"/>
    <col min="514" max="520" width="9.109375" hidden="1" customWidth="1"/>
    <col min="521" max="521" width="11.5546875" hidden="1" customWidth="1"/>
    <col min="769" max="769" width="6.5546875" hidden="1" customWidth="1"/>
    <col min="770" max="776" width="9.109375" hidden="1" customWidth="1"/>
    <col min="777" max="777" width="11.5546875" hidden="1" customWidth="1"/>
    <col min="1025" max="1025" width="6.5546875" hidden="1" customWidth="1"/>
    <col min="1026" max="1032" width="9.109375" hidden="1" customWidth="1"/>
    <col min="1033" max="1033" width="11.5546875" hidden="1" customWidth="1"/>
    <col min="1281" max="1281" width="6.5546875" hidden="1" customWidth="1"/>
    <col min="1282" max="1288" width="9.109375" hidden="1" customWidth="1"/>
    <col min="1289" max="1289" width="11.5546875" hidden="1" customWidth="1"/>
    <col min="1537" max="1537" width="6.5546875" hidden="1" customWidth="1"/>
    <col min="1538" max="1544" width="9.109375" hidden="1" customWidth="1"/>
    <col min="1545" max="1545" width="11.5546875" hidden="1" customWidth="1"/>
    <col min="1793" max="1793" width="6.5546875" hidden="1" customWidth="1"/>
    <col min="1794" max="1800" width="9.109375" hidden="1" customWidth="1"/>
    <col min="1801" max="1801" width="11.5546875" hidden="1" customWidth="1"/>
    <col min="2049" max="2049" width="6.5546875" hidden="1" customWidth="1"/>
    <col min="2050" max="2056" width="9.109375" hidden="1" customWidth="1"/>
    <col min="2057" max="2057" width="11.5546875" hidden="1" customWidth="1"/>
    <col min="2305" max="2305" width="6.5546875" hidden="1" customWidth="1"/>
    <col min="2306" max="2312" width="9.109375" hidden="1" customWidth="1"/>
    <col min="2313" max="2313" width="11.5546875" hidden="1" customWidth="1"/>
    <col min="2561" max="2561" width="6.5546875" hidden="1" customWidth="1"/>
    <col min="2562" max="2568" width="9.109375" hidden="1" customWidth="1"/>
    <col min="2569" max="2569" width="11.5546875" hidden="1" customWidth="1"/>
    <col min="2817" max="2817" width="6.5546875" hidden="1" customWidth="1"/>
    <col min="2818" max="2824" width="9.109375" hidden="1" customWidth="1"/>
    <col min="2825" max="2825" width="11.5546875" hidden="1" customWidth="1"/>
    <col min="3073" max="3073" width="6.5546875" hidden="1" customWidth="1"/>
    <col min="3074" max="3080" width="9.109375" hidden="1" customWidth="1"/>
    <col min="3081" max="3081" width="11.5546875" hidden="1" customWidth="1"/>
    <col min="3329" max="3329" width="6.5546875" hidden="1" customWidth="1"/>
    <col min="3330" max="3336" width="9.109375" hidden="1" customWidth="1"/>
    <col min="3337" max="3337" width="11.5546875" hidden="1" customWidth="1"/>
    <col min="3585" max="3585" width="6.5546875" hidden="1" customWidth="1"/>
    <col min="3586" max="3592" width="9.109375" hidden="1" customWidth="1"/>
    <col min="3593" max="3593" width="11.5546875" hidden="1" customWidth="1"/>
    <col min="3841" max="3841" width="6.5546875" hidden="1" customWidth="1"/>
    <col min="3842" max="3848" width="9.109375" hidden="1" customWidth="1"/>
    <col min="3849" max="3849" width="11.5546875" hidden="1" customWidth="1"/>
    <col min="4097" max="4097" width="6.5546875" hidden="1" customWidth="1"/>
    <col min="4098" max="4104" width="9.109375" hidden="1" customWidth="1"/>
    <col min="4105" max="4105" width="11.5546875" hidden="1" customWidth="1"/>
    <col min="4353" max="4353" width="6.5546875" hidden="1" customWidth="1"/>
    <col min="4354" max="4360" width="9.109375" hidden="1" customWidth="1"/>
    <col min="4361" max="4361" width="11.5546875" hidden="1" customWidth="1"/>
    <col min="4609" max="4609" width="6.5546875" hidden="1" customWidth="1"/>
    <col min="4610" max="4616" width="9.109375" hidden="1" customWidth="1"/>
    <col min="4617" max="4617" width="11.5546875" hidden="1" customWidth="1"/>
    <col min="4865" max="4865" width="6.5546875" hidden="1" customWidth="1"/>
    <col min="4866" max="4872" width="9.109375" hidden="1" customWidth="1"/>
    <col min="4873" max="4873" width="11.5546875" hidden="1" customWidth="1"/>
    <col min="5121" max="5121" width="6.5546875" hidden="1" customWidth="1"/>
    <col min="5122" max="5128" width="9.109375" hidden="1" customWidth="1"/>
    <col min="5129" max="5129" width="11.5546875" hidden="1" customWidth="1"/>
    <col min="5377" max="5377" width="6.5546875" hidden="1" customWidth="1"/>
    <col min="5378" max="5384" width="9.109375" hidden="1" customWidth="1"/>
    <col min="5385" max="5385" width="11.5546875" hidden="1" customWidth="1"/>
    <col min="5633" max="5633" width="6.5546875" hidden="1" customWidth="1"/>
    <col min="5634" max="5640" width="9.109375" hidden="1" customWidth="1"/>
    <col min="5641" max="5641" width="11.5546875" hidden="1" customWidth="1"/>
    <col min="5889" max="5889" width="6.5546875" hidden="1" customWidth="1"/>
    <col min="5890" max="5896" width="9.109375" hidden="1" customWidth="1"/>
    <col min="5897" max="5897" width="11.5546875" hidden="1" customWidth="1"/>
    <col min="6145" max="6145" width="6.5546875" hidden="1" customWidth="1"/>
    <col min="6146" max="6152" width="9.109375" hidden="1" customWidth="1"/>
    <col min="6153" max="6153" width="11.5546875" hidden="1" customWidth="1"/>
    <col min="6401" max="6401" width="6.5546875" hidden="1" customWidth="1"/>
    <col min="6402" max="6408" width="9.109375" hidden="1" customWidth="1"/>
    <col min="6409" max="6409" width="11.5546875" hidden="1" customWidth="1"/>
    <col min="6657" max="6657" width="6.5546875" hidden="1" customWidth="1"/>
    <col min="6658" max="6664" width="9.109375" hidden="1" customWidth="1"/>
    <col min="6665" max="6665" width="11.5546875" hidden="1" customWidth="1"/>
    <col min="6913" max="6913" width="6.5546875" hidden="1" customWidth="1"/>
    <col min="6914" max="6920" width="9.109375" hidden="1" customWidth="1"/>
    <col min="6921" max="6921" width="11.5546875" hidden="1" customWidth="1"/>
    <col min="7169" max="7169" width="6.5546875" hidden="1" customWidth="1"/>
    <col min="7170" max="7176" width="9.109375" hidden="1" customWidth="1"/>
    <col min="7177" max="7177" width="11.5546875" hidden="1" customWidth="1"/>
    <col min="7425" max="7425" width="6.5546875" hidden="1" customWidth="1"/>
    <col min="7426" max="7432" width="9.109375" hidden="1" customWidth="1"/>
    <col min="7433" max="7433" width="11.5546875" hidden="1" customWidth="1"/>
    <col min="7681" max="7681" width="6.5546875" hidden="1" customWidth="1"/>
    <col min="7682" max="7688" width="9.109375" hidden="1" customWidth="1"/>
    <col min="7689" max="7689" width="11.5546875" hidden="1" customWidth="1"/>
    <col min="7937" max="7937" width="6.5546875" hidden="1" customWidth="1"/>
    <col min="7938" max="7944" width="9.109375" hidden="1" customWidth="1"/>
    <col min="7945" max="7945" width="11.5546875" hidden="1" customWidth="1"/>
    <col min="8193" max="8193" width="6.5546875" hidden="1" customWidth="1"/>
    <col min="8194" max="8200" width="9.109375" hidden="1" customWidth="1"/>
    <col min="8201" max="8201" width="11.5546875" hidden="1" customWidth="1"/>
    <col min="8449" max="8449" width="6.5546875" hidden="1" customWidth="1"/>
    <col min="8450" max="8456" width="9.109375" hidden="1" customWidth="1"/>
    <col min="8457" max="8457" width="11.5546875" hidden="1" customWidth="1"/>
    <col min="8705" max="8705" width="6.5546875" hidden="1" customWidth="1"/>
    <col min="8706" max="8712" width="9.109375" hidden="1" customWidth="1"/>
    <col min="8713" max="8713" width="11.5546875" hidden="1" customWidth="1"/>
    <col min="8961" max="8961" width="6.5546875" hidden="1" customWidth="1"/>
    <col min="8962" max="8968" width="9.109375" hidden="1" customWidth="1"/>
    <col min="8969" max="8969" width="11.5546875" hidden="1" customWidth="1"/>
    <col min="9217" max="9217" width="6.5546875" hidden="1" customWidth="1"/>
    <col min="9218" max="9224" width="9.109375" hidden="1" customWidth="1"/>
    <col min="9225" max="9225" width="11.5546875" hidden="1" customWidth="1"/>
    <col min="9473" max="9473" width="6.5546875" hidden="1" customWidth="1"/>
    <col min="9474" max="9480" width="9.109375" hidden="1" customWidth="1"/>
    <col min="9481" max="9481" width="11.5546875" hidden="1" customWidth="1"/>
    <col min="9729" max="9729" width="6.5546875" hidden="1" customWidth="1"/>
    <col min="9730" max="9736" width="9.109375" hidden="1" customWidth="1"/>
    <col min="9737" max="9737" width="11.5546875" hidden="1" customWidth="1"/>
    <col min="9985" max="9985" width="6.5546875" hidden="1" customWidth="1"/>
    <col min="9986" max="9992" width="9.109375" hidden="1" customWidth="1"/>
    <col min="9993" max="9993" width="11.5546875" hidden="1" customWidth="1"/>
    <col min="10241" max="10241" width="6.5546875" hidden="1" customWidth="1"/>
    <col min="10242" max="10248" width="9.109375" hidden="1" customWidth="1"/>
    <col min="10249" max="10249" width="11.5546875" hidden="1" customWidth="1"/>
    <col min="10497" max="10497" width="6.5546875" hidden="1" customWidth="1"/>
    <col min="10498" max="10504" width="9.109375" hidden="1" customWidth="1"/>
    <col min="10505" max="10505" width="11.5546875" hidden="1" customWidth="1"/>
    <col min="10753" max="10753" width="6.5546875" hidden="1" customWidth="1"/>
    <col min="10754" max="10760" width="9.109375" hidden="1" customWidth="1"/>
    <col min="10761" max="10761" width="11.5546875" hidden="1" customWidth="1"/>
    <col min="11009" max="11009" width="6.5546875" hidden="1" customWidth="1"/>
    <col min="11010" max="11016" width="9.109375" hidden="1" customWidth="1"/>
    <col min="11017" max="11017" width="11.5546875" hidden="1" customWidth="1"/>
    <col min="11265" max="11265" width="6.5546875" hidden="1" customWidth="1"/>
    <col min="11266" max="11272" width="9.109375" hidden="1" customWidth="1"/>
    <col min="11273" max="11273" width="11.5546875" hidden="1" customWidth="1"/>
    <col min="11521" max="11521" width="6.5546875" hidden="1" customWidth="1"/>
    <col min="11522" max="11528" width="9.109375" hidden="1" customWidth="1"/>
    <col min="11529" max="11529" width="11.5546875" hidden="1" customWidth="1"/>
    <col min="11777" max="11777" width="6.5546875" hidden="1" customWidth="1"/>
    <col min="11778" max="11784" width="9.109375" hidden="1" customWidth="1"/>
    <col min="11785" max="11785" width="11.5546875" hidden="1" customWidth="1"/>
    <col min="12033" max="12033" width="6.5546875" hidden="1" customWidth="1"/>
    <col min="12034" max="12040" width="9.109375" hidden="1" customWidth="1"/>
    <col min="12041" max="12041" width="11.5546875" hidden="1" customWidth="1"/>
    <col min="12289" max="12289" width="6.5546875" hidden="1" customWidth="1"/>
    <col min="12290" max="12296" width="9.109375" hidden="1" customWidth="1"/>
    <col min="12297" max="12297" width="11.5546875" hidden="1" customWidth="1"/>
    <col min="12545" max="12545" width="6.5546875" hidden="1" customWidth="1"/>
    <col min="12546" max="12552" width="9.109375" hidden="1" customWidth="1"/>
    <col min="12553" max="12553" width="11.5546875" hidden="1" customWidth="1"/>
    <col min="12801" max="12801" width="6.5546875" hidden="1" customWidth="1"/>
    <col min="12802" max="12808" width="9.109375" hidden="1" customWidth="1"/>
    <col min="12809" max="12809" width="11.5546875" hidden="1" customWidth="1"/>
    <col min="13057" max="13057" width="6.5546875" hidden="1" customWidth="1"/>
    <col min="13058" max="13064" width="9.109375" hidden="1" customWidth="1"/>
    <col min="13065" max="13065" width="11.5546875" hidden="1" customWidth="1"/>
    <col min="13313" max="13313" width="6.5546875" hidden="1" customWidth="1"/>
    <col min="13314" max="13320" width="9.109375" hidden="1" customWidth="1"/>
    <col min="13321" max="13321" width="11.5546875" hidden="1" customWidth="1"/>
    <col min="13569" max="13569" width="6.5546875" hidden="1" customWidth="1"/>
    <col min="13570" max="13576" width="9.109375" hidden="1" customWidth="1"/>
    <col min="13577" max="13577" width="11.5546875" hidden="1" customWidth="1"/>
    <col min="13825" max="13825" width="6.5546875" hidden="1" customWidth="1"/>
    <col min="13826" max="13832" width="9.109375" hidden="1" customWidth="1"/>
    <col min="13833" max="13833" width="11.5546875" hidden="1" customWidth="1"/>
    <col min="14081" max="14081" width="6.5546875" hidden="1" customWidth="1"/>
    <col min="14082" max="14088" width="9.109375" hidden="1" customWidth="1"/>
    <col min="14089" max="14089" width="11.5546875" hidden="1" customWidth="1"/>
    <col min="14337" max="14337" width="6.5546875" hidden="1" customWidth="1"/>
    <col min="14338" max="14344" width="9.109375" hidden="1" customWidth="1"/>
    <col min="14345" max="14345" width="11.5546875" hidden="1" customWidth="1"/>
    <col min="14593" max="14593" width="6.5546875" hidden="1" customWidth="1"/>
    <col min="14594" max="14600" width="9.109375" hidden="1" customWidth="1"/>
    <col min="14601" max="14601" width="11.5546875" hidden="1" customWidth="1"/>
    <col min="14849" max="14849" width="6.5546875" hidden="1" customWidth="1"/>
    <col min="14850" max="14856" width="9.109375" hidden="1" customWidth="1"/>
    <col min="14857" max="14857" width="11.5546875" hidden="1" customWidth="1"/>
    <col min="15105" max="15105" width="6.5546875" hidden="1" customWidth="1"/>
    <col min="15106" max="15112" width="9.109375" hidden="1" customWidth="1"/>
    <col min="15113" max="15113" width="11.5546875" hidden="1" customWidth="1"/>
    <col min="15361" max="15361" width="6.5546875" hidden="1" customWidth="1"/>
    <col min="15362" max="15368" width="9.109375" hidden="1" customWidth="1"/>
    <col min="15369" max="15369" width="11.5546875" hidden="1" customWidth="1"/>
    <col min="15617" max="15617" width="6.5546875" hidden="1" customWidth="1"/>
    <col min="15618" max="15624" width="9.109375" hidden="1" customWidth="1"/>
    <col min="15625" max="15625" width="11.5546875" hidden="1" customWidth="1"/>
    <col min="15873" max="15873" width="6.5546875" hidden="1" customWidth="1"/>
    <col min="15874" max="15880" width="9.109375" hidden="1" customWidth="1"/>
    <col min="15881" max="15881" width="11.5546875" hidden="1" customWidth="1"/>
    <col min="16129" max="16129" width="6.5546875" hidden="1" customWidth="1"/>
    <col min="16130" max="16136" width="9.109375" hidden="1" customWidth="1"/>
    <col min="16137" max="16137" width="11.5546875" hidden="1" customWidth="1"/>
  </cols>
  <sheetData>
    <row r="1" spans="1:11" ht="14.4" x14ac:dyDescent="0.3"/>
    <row r="2" spans="1:11" ht="20.25" customHeight="1" x14ac:dyDescent="0.3">
      <c r="A2" s="273" t="s">
        <v>45</v>
      </c>
      <c r="B2" s="274"/>
      <c r="C2" s="274"/>
      <c r="D2" s="274"/>
      <c r="E2" s="274"/>
      <c r="F2" s="274"/>
      <c r="G2" s="274"/>
      <c r="H2" s="274"/>
      <c r="I2" s="274"/>
    </row>
    <row r="3" spans="1:11" ht="45.75" customHeight="1" x14ac:dyDescent="0.3">
      <c r="A3" s="177" t="s">
        <v>46</v>
      </c>
      <c r="B3" s="279"/>
      <c r="C3" s="279"/>
      <c r="D3" s="279"/>
      <c r="E3" s="279"/>
      <c r="F3" s="279"/>
      <c r="G3" s="279"/>
      <c r="H3" s="279"/>
      <c r="I3" s="279"/>
    </row>
    <row r="4" spans="1:11" ht="15" customHeight="1" x14ac:dyDescent="0.3">
      <c r="A4" s="154"/>
      <c r="B4" s="161"/>
      <c r="C4" s="161"/>
      <c r="D4" s="161"/>
      <c r="E4" s="161"/>
      <c r="F4" s="161"/>
      <c r="G4" s="161"/>
      <c r="H4" s="161"/>
      <c r="I4" s="161"/>
    </row>
    <row r="5" spans="1:11" ht="15" customHeight="1" x14ac:dyDescent="0.3">
      <c r="A5" s="289" t="s">
        <v>62</v>
      </c>
      <c r="B5" s="279"/>
      <c r="C5" s="279"/>
      <c r="D5" s="161"/>
      <c r="E5" s="161"/>
      <c r="F5" s="161"/>
      <c r="G5" s="161"/>
      <c r="H5" s="161"/>
      <c r="I5" s="161"/>
    </row>
    <row r="6" spans="1:11" ht="35.25" customHeight="1" thickBot="1" x14ac:dyDescent="0.35">
      <c r="A6" s="290" t="s">
        <v>63</v>
      </c>
      <c r="B6" s="290"/>
      <c r="C6" s="290"/>
      <c r="D6" s="290"/>
      <c r="E6" s="290"/>
      <c r="F6" s="290"/>
      <c r="G6" s="290"/>
      <c r="H6" s="290"/>
      <c r="I6" s="290"/>
    </row>
    <row r="7" spans="1:11" ht="36.75" customHeight="1" thickBot="1" x14ac:dyDescent="0.35">
      <c r="A7" s="291" t="s">
        <v>454</v>
      </c>
      <c r="B7" s="292"/>
      <c r="C7" s="292"/>
      <c r="D7" s="292"/>
      <c r="E7" s="292"/>
      <c r="F7" s="293"/>
      <c r="G7" s="282" t="s">
        <v>455</v>
      </c>
      <c r="H7" s="283"/>
      <c r="I7" s="284"/>
    </row>
    <row r="8" spans="1:11" ht="15" customHeight="1" x14ac:dyDescent="0.3">
      <c r="A8" s="277" t="s">
        <v>64</v>
      </c>
      <c r="B8" s="278"/>
      <c r="C8" s="278"/>
      <c r="D8" s="280"/>
      <c r="E8" s="280"/>
      <c r="F8" s="281"/>
      <c r="G8" s="277" t="s">
        <v>64</v>
      </c>
      <c r="H8" s="278"/>
      <c r="I8" s="157"/>
      <c r="J8" s="11"/>
      <c r="K8" s="159"/>
    </row>
    <row r="9" spans="1:11" ht="15" customHeight="1" x14ac:dyDescent="0.3">
      <c r="A9" s="277" t="s">
        <v>65</v>
      </c>
      <c r="B9" s="278"/>
      <c r="C9" s="278"/>
      <c r="D9" s="280"/>
      <c r="E9" s="280"/>
      <c r="F9" s="281"/>
      <c r="G9" s="277" t="s">
        <v>65</v>
      </c>
      <c r="H9" s="278"/>
      <c r="I9" s="158"/>
      <c r="J9" s="11"/>
      <c r="K9" s="159"/>
    </row>
    <row r="10" spans="1:11" ht="15" customHeight="1" x14ac:dyDescent="0.3">
      <c r="A10" s="277" t="s">
        <v>66</v>
      </c>
      <c r="B10" s="278"/>
      <c r="C10" s="278"/>
      <c r="D10" s="280"/>
      <c r="E10" s="280"/>
      <c r="F10" s="281"/>
      <c r="G10" s="277" t="s">
        <v>66</v>
      </c>
      <c r="H10" s="278"/>
      <c r="I10" s="158"/>
      <c r="J10" s="11"/>
      <c r="K10" s="159"/>
    </row>
    <row r="11" spans="1:11" ht="15" customHeight="1" x14ac:dyDescent="0.3">
      <c r="A11" s="277" t="s">
        <v>67</v>
      </c>
      <c r="B11" s="278"/>
      <c r="C11" s="278"/>
      <c r="D11" s="280"/>
      <c r="E11" s="280"/>
      <c r="F11" s="281"/>
      <c r="G11" s="277" t="s">
        <v>67</v>
      </c>
      <c r="H11" s="278"/>
      <c r="I11" s="158"/>
      <c r="J11" s="11"/>
      <c r="K11" s="159"/>
    </row>
    <row r="12" spans="1:11" ht="15" customHeight="1" x14ac:dyDescent="0.3">
      <c r="A12" s="277" t="s">
        <v>68</v>
      </c>
      <c r="B12" s="278"/>
      <c r="C12" s="278"/>
      <c r="D12" s="280"/>
      <c r="E12" s="280"/>
      <c r="F12" s="281"/>
      <c r="G12" s="277" t="s">
        <v>68</v>
      </c>
      <c r="H12" s="278"/>
      <c r="I12" s="158"/>
      <c r="J12" s="11"/>
      <c r="K12" s="159"/>
    </row>
    <row r="13" spans="1:11" ht="15" customHeight="1" x14ac:dyDescent="0.3">
      <c r="A13" s="277" t="s">
        <v>307</v>
      </c>
      <c r="B13" s="278"/>
      <c r="C13" s="278"/>
      <c r="D13" s="280"/>
      <c r="E13" s="280"/>
      <c r="F13" s="281"/>
      <c r="G13" s="277" t="s">
        <v>307</v>
      </c>
      <c r="H13" s="278"/>
      <c r="I13" s="158"/>
      <c r="J13" s="11"/>
      <c r="K13" s="159"/>
    </row>
    <row r="14" spans="1:11" ht="15" customHeight="1" x14ac:dyDescent="0.3">
      <c r="A14" s="277" t="s">
        <v>308</v>
      </c>
      <c r="B14" s="278"/>
      <c r="C14" s="278"/>
      <c r="D14" s="280"/>
      <c r="E14" s="280"/>
      <c r="F14" s="281"/>
      <c r="G14" s="277" t="s">
        <v>308</v>
      </c>
      <c r="H14" s="278"/>
      <c r="I14" s="158"/>
      <c r="J14" s="11"/>
      <c r="K14" s="159"/>
    </row>
    <row r="15" spans="1:11" ht="15" customHeight="1" x14ac:dyDescent="0.3">
      <c r="A15" s="277" t="s">
        <v>309</v>
      </c>
      <c r="B15" s="278"/>
      <c r="C15" s="278"/>
      <c r="D15" s="280"/>
      <c r="E15" s="280"/>
      <c r="F15" s="281"/>
      <c r="G15" s="277" t="s">
        <v>309</v>
      </c>
      <c r="H15" s="278"/>
      <c r="I15" s="158"/>
      <c r="J15" s="11"/>
      <c r="K15" s="159"/>
    </row>
    <row r="16" spans="1:11" ht="15" customHeight="1" x14ac:dyDescent="0.3">
      <c r="A16" s="277" t="s">
        <v>425</v>
      </c>
      <c r="B16" s="278"/>
      <c r="C16" s="278"/>
      <c r="D16" s="280"/>
      <c r="E16" s="280"/>
      <c r="F16" s="281"/>
      <c r="G16" s="277" t="s">
        <v>425</v>
      </c>
      <c r="H16" s="278"/>
      <c r="I16" s="158"/>
      <c r="J16" s="11"/>
      <c r="K16" s="159"/>
    </row>
    <row r="17" spans="1:12" ht="15" customHeight="1" x14ac:dyDescent="0.3">
      <c r="A17" s="277" t="s">
        <v>426</v>
      </c>
      <c r="B17" s="278"/>
      <c r="C17" s="278"/>
      <c r="D17" s="280"/>
      <c r="E17" s="280"/>
      <c r="F17" s="281"/>
      <c r="G17" s="277" t="s">
        <v>426</v>
      </c>
      <c r="H17" s="278"/>
      <c r="I17" s="158"/>
      <c r="J17" s="11"/>
      <c r="K17" s="159"/>
    </row>
    <row r="18" spans="1:12" ht="15" customHeight="1" x14ac:dyDescent="0.3">
      <c r="A18" s="277" t="s">
        <v>427</v>
      </c>
      <c r="B18" s="278"/>
      <c r="C18" s="278"/>
      <c r="D18" s="280"/>
      <c r="E18" s="280"/>
      <c r="F18" s="281"/>
      <c r="G18" s="277" t="s">
        <v>427</v>
      </c>
      <c r="H18" s="278"/>
      <c r="I18" s="158"/>
      <c r="J18" s="11"/>
      <c r="K18" s="159"/>
    </row>
    <row r="19" spans="1:12" ht="15" customHeight="1" thickBot="1" x14ac:dyDescent="0.35">
      <c r="A19" s="285" t="s">
        <v>428</v>
      </c>
      <c r="B19" s="286"/>
      <c r="C19" s="286"/>
      <c r="D19" s="287"/>
      <c r="E19" s="287"/>
      <c r="F19" s="288"/>
      <c r="G19" s="285" t="s">
        <v>428</v>
      </c>
      <c r="H19" s="286"/>
      <c r="I19" s="158"/>
      <c r="J19" s="11"/>
      <c r="K19" s="160"/>
    </row>
    <row r="20" spans="1:12" s="11" customFormat="1" ht="20.25" customHeight="1" x14ac:dyDescent="0.3">
      <c r="A20" s="97" t="s">
        <v>16</v>
      </c>
      <c r="B20" s="97"/>
      <c r="C20" s="97"/>
      <c r="D20" s="97"/>
      <c r="E20" s="97"/>
      <c r="F20" s="97"/>
      <c r="G20" s="97"/>
      <c r="H20" s="97"/>
      <c r="I20" s="97"/>
    </row>
    <row r="21" spans="1:12" s="11" customFormat="1" ht="12" customHeight="1" x14ac:dyDescent="0.3">
      <c r="A21" s="97"/>
      <c r="B21" s="97"/>
      <c r="C21" s="97"/>
      <c r="D21" s="97"/>
      <c r="E21" s="97"/>
      <c r="F21" s="97"/>
      <c r="G21" s="161"/>
      <c r="H21" s="161"/>
      <c r="I21" s="161"/>
    </row>
    <row r="22" spans="1:12" s="11" customFormat="1" ht="48.75" customHeight="1" x14ac:dyDescent="0.3">
      <c r="A22" s="294" t="s">
        <v>304</v>
      </c>
      <c r="B22" s="279"/>
      <c r="C22" s="279"/>
      <c r="D22" s="279"/>
      <c r="E22" s="279"/>
      <c r="F22" s="279"/>
      <c r="G22" s="279"/>
      <c r="H22" s="279"/>
      <c r="I22" s="279"/>
    </row>
    <row r="23" spans="1:12" s="11" customFormat="1" ht="45.75" customHeight="1" x14ac:dyDescent="0.3">
      <c r="A23" s="295" t="s">
        <v>47</v>
      </c>
      <c r="B23" s="279"/>
      <c r="C23" s="279"/>
      <c r="D23" s="279"/>
      <c r="E23" s="279"/>
      <c r="F23" s="279"/>
      <c r="G23" s="279"/>
      <c r="H23" s="279"/>
      <c r="I23" s="279"/>
    </row>
    <row r="24" spans="1:12" s="11" customFormat="1" ht="11.25" customHeight="1" x14ac:dyDescent="0.3">
      <c r="A24" s="162"/>
      <c r="B24" s="155"/>
      <c r="C24" s="155"/>
      <c r="D24" s="155"/>
      <c r="E24" s="155"/>
      <c r="F24" s="155"/>
      <c r="G24" s="163"/>
      <c r="H24" s="163"/>
      <c r="I24" s="163"/>
    </row>
    <row r="25" spans="1:12" s="11" customFormat="1" ht="33.75" customHeight="1" x14ac:dyDescent="0.3">
      <c r="A25" s="295" t="s">
        <v>429</v>
      </c>
      <c r="B25" s="279"/>
      <c r="C25" s="279"/>
      <c r="D25" s="279"/>
      <c r="E25" s="279"/>
      <c r="F25" s="279"/>
      <c r="G25" s="279"/>
      <c r="H25" s="279"/>
      <c r="I25" s="279"/>
    </row>
    <row r="26" spans="1:12" s="11" customFormat="1" ht="12" customHeight="1" x14ac:dyDescent="0.3">
      <c r="A26" s="162"/>
      <c r="B26" s="155"/>
      <c r="C26" s="155"/>
      <c r="D26" s="155"/>
      <c r="E26" s="155"/>
      <c r="F26" s="155"/>
      <c r="G26" s="164"/>
      <c r="H26" s="164"/>
      <c r="I26" s="164"/>
      <c r="J26"/>
      <c r="K26"/>
      <c r="L26"/>
    </row>
    <row r="27" spans="1:12" ht="32.25" customHeight="1" x14ac:dyDescent="0.3">
      <c r="A27" s="105">
        <v>0</v>
      </c>
      <c r="B27" s="165" t="s">
        <v>48</v>
      </c>
      <c r="C27" s="164"/>
      <c r="D27" s="164"/>
      <c r="E27" s="164"/>
      <c r="F27" s="164"/>
      <c r="G27" s="156"/>
      <c r="H27" s="156"/>
      <c r="I27" s="156"/>
    </row>
    <row r="28" spans="1:12" ht="31.5" customHeight="1" x14ac:dyDescent="0.3">
      <c r="B28" s="156"/>
      <c r="C28" s="156"/>
      <c r="D28" s="156"/>
      <c r="E28" s="156"/>
      <c r="F28" s="156"/>
      <c r="G28" s="156"/>
      <c r="H28" s="156"/>
      <c r="I28" s="156"/>
    </row>
    <row r="29" spans="1:12" ht="15.75" customHeight="1" x14ac:dyDescent="0.3">
      <c r="B29" s="156"/>
      <c r="C29" s="156"/>
      <c r="D29" s="156"/>
      <c r="E29" s="156"/>
      <c r="F29" s="156"/>
    </row>
    <row r="30" spans="1:12" ht="14.4" x14ac:dyDescent="0.3"/>
    <row r="31" spans="1:12" ht="14.4" x14ac:dyDescent="0.3"/>
    <row r="32" spans="1:12" ht="14.4" x14ac:dyDescent="0.3"/>
    <row r="33" ht="14.4" x14ac:dyDescent="0.3"/>
    <row r="34" ht="14.4" x14ac:dyDescent="0.3"/>
    <row r="35" ht="14.4" x14ac:dyDescent="0.3"/>
    <row r="36" ht="14.4" x14ac:dyDescent="0.3"/>
    <row r="37" ht="14.4" x14ac:dyDescent="0.3"/>
    <row r="38" ht="14.4" x14ac:dyDescent="0.3"/>
    <row r="39" ht="14.4" x14ac:dyDescent="0.3"/>
    <row r="40" ht="14.4" x14ac:dyDescent="0.3"/>
    <row r="41" ht="14.4" x14ac:dyDescent="0.3"/>
    <row r="42" ht="14.4" x14ac:dyDescent="0.3"/>
    <row r="43" ht="14.4" x14ac:dyDescent="0.3"/>
    <row r="44" ht="14.4" x14ac:dyDescent="0.3"/>
    <row r="45" ht="14.4" x14ac:dyDescent="0.3"/>
    <row r="46" ht="14.4" x14ac:dyDescent="0.3"/>
    <row r="47" ht="14.4" x14ac:dyDescent="0.3"/>
    <row r="48" ht="14.4" x14ac:dyDescent="0.3"/>
    <row r="49" ht="14.4" x14ac:dyDescent="0.3"/>
    <row r="50" ht="14.4" x14ac:dyDescent="0.3"/>
    <row r="51" ht="14.4" x14ac:dyDescent="0.3"/>
    <row r="52" ht="14.4" x14ac:dyDescent="0.3"/>
  </sheetData>
  <sheetProtection algorithmName="SHA-512" hashValue="7EK9yQeYniJ1JjNQCFBLH03zq/AYOqWKfFo1+QJRP6ZuL3vN1fSoNi5DrHKImoVaqFCyn/ZEA0n3hQghahDDFA==" saltValue="VG8lsDsVdNNkVLVM4f847g==" spinCount="100000" sheet="1" objects="1" scenarios="1"/>
  <mergeCells count="45">
    <mergeCell ref="A22:I22"/>
    <mergeCell ref="A23:I23"/>
    <mergeCell ref="A25:I25"/>
    <mergeCell ref="G8:H8"/>
    <mergeCell ref="G9:H9"/>
    <mergeCell ref="G13:H13"/>
    <mergeCell ref="G14:H14"/>
    <mergeCell ref="G15:H15"/>
    <mergeCell ref="G16:H16"/>
    <mergeCell ref="G17:H17"/>
    <mergeCell ref="G18:H18"/>
    <mergeCell ref="G19:H19"/>
    <mergeCell ref="D16:F16"/>
    <mergeCell ref="A17:C17"/>
    <mergeCell ref="D17:F17"/>
    <mergeCell ref="A18:C18"/>
    <mergeCell ref="D18:F18"/>
    <mergeCell ref="G10:H10"/>
    <mergeCell ref="A19:C19"/>
    <mergeCell ref="D19:F19"/>
    <mergeCell ref="A5:C5"/>
    <mergeCell ref="A6:I6"/>
    <mergeCell ref="A8:C8"/>
    <mergeCell ref="A9:C9"/>
    <mergeCell ref="A10:C10"/>
    <mergeCell ref="D12:F12"/>
    <mergeCell ref="A11:C11"/>
    <mergeCell ref="A12:C12"/>
    <mergeCell ref="D8:F8"/>
    <mergeCell ref="D9:F9"/>
    <mergeCell ref="D10:F10"/>
    <mergeCell ref="A7:F7"/>
    <mergeCell ref="A16:C16"/>
    <mergeCell ref="G11:H11"/>
    <mergeCell ref="A2:I2"/>
    <mergeCell ref="A3:I3"/>
    <mergeCell ref="D13:F13"/>
    <mergeCell ref="D14:F14"/>
    <mergeCell ref="D15:F15"/>
    <mergeCell ref="A13:C13"/>
    <mergeCell ref="A14:C14"/>
    <mergeCell ref="A15:C15"/>
    <mergeCell ref="D11:F11"/>
    <mergeCell ref="G7:I7"/>
    <mergeCell ref="G12:H12"/>
  </mergeCells>
  <dataValidations count="2">
    <dataValidation type="list" allowBlank="1" showInputMessage="1" showErrorMessage="1" promptTitle="LACK OF SINGLE FAMILY ACTIVITES" prompt="Number of points requested under category &quot;LACK OF SINGLE FAMILY ACTIVITES WITHIN THE SERVICE AREA&quot;." sqref="WVI983067 IW27 SS27 ACO27 AMK27 AWG27 BGC27 BPY27 BZU27 CJQ27 CTM27 DDI27 DNE27 DXA27 EGW27 EQS27 FAO27 FKK27 FUG27 GEC27 GNY27 GXU27 HHQ27 HRM27 IBI27 ILE27 IVA27 JEW27 JOS27 JYO27 KIK27 KSG27 LCC27 LLY27 LVU27 MFQ27 MPM27 MZI27 NJE27 NTA27 OCW27 OMS27 OWO27 PGK27 PQG27 QAC27 QJY27 QTU27 RDQ27 RNM27 RXI27 SHE27 SRA27 TAW27 TKS27 TUO27 UEK27 UOG27 UYC27 VHY27 VRU27 WBQ27 WLM27 WVI27 A65563 IW65563 SS65563 ACO65563 AMK65563 AWG65563 BGC65563 BPY65563 BZU65563 CJQ65563 CTM65563 DDI65563 DNE65563 DXA65563 EGW65563 EQS65563 FAO65563 FKK65563 FUG65563 GEC65563 GNY65563 GXU65563 HHQ65563 HRM65563 IBI65563 ILE65563 IVA65563 JEW65563 JOS65563 JYO65563 KIK65563 KSG65563 LCC65563 LLY65563 LVU65563 MFQ65563 MPM65563 MZI65563 NJE65563 NTA65563 OCW65563 OMS65563 OWO65563 PGK65563 PQG65563 QAC65563 QJY65563 QTU65563 RDQ65563 RNM65563 RXI65563 SHE65563 SRA65563 TAW65563 TKS65563 TUO65563 UEK65563 UOG65563 UYC65563 VHY65563 VRU65563 WBQ65563 WLM65563 WVI65563 A131099 IW131099 SS131099 ACO131099 AMK131099 AWG131099 BGC131099 BPY131099 BZU131099 CJQ131099 CTM131099 DDI131099 DNE131099 DXA131099 EGW131099 EQS131099 FAO131099 FKK131099 FUG131099 GEC131099 GNY131099 GXU131099 HHQ131099 HRM131099 IBI131099 ILE131099 IVA131099 JEW131099 JOS131099 JYO131099 KIK131099 KSG131099 LCC131099 LLY131099 LVU131099 MFQ131099 MPM131099 MZI131099 NJE131099 NTA131099 OCW131099 OMS131099 OWO131099 PGK131099 PQG131099 QAC131099 QJY131099 QTU131099 RDQ131099 RNM131099 RXI131099 SHE131099 SRA131099 TAW131099 TKS131099 TUO131099 UEK131099 UOG131099 UYC131099 VHY131099 VRU131099 WBQ131099 WLM131099 WVI131099 A196635 IW196635 SS196635 ACO196635 AMK196635 AWG196635 BGC196635 BPY196635 BZU196635 CJQ196635 CTM196635 DDI196635 DNE196635 DXA196635 EGW196635 EQS196635 FAO196635 FKK196635 FUG196635 GEC196635 GNY196635 GXU196635 HHQ196635 HRM196635 IBI196635 ILE196635 IVA196635 JEW196635 JOS196635 JYO196635 KIK196635 KSG196635 LCC196635 LLY196635 LVU196635 MFQ196635 MPM196635 MZI196635 NJE196635 NTA196635 OCW196635 OMS196635 OWO196635 PGK196635 PQG196635 QAC196635 QJY196635 QTU196635 RDQ196635 RNM196635 RXI196635 SHE196635 SRA196635 TAW196635 TKS196635 TUO196635 UEK196635 UOG196635 UYC196635 VHY196635 VRU196635 WBQ196635 WLM196635 WVI196635 A262171 IW262171 SS262171 ACO262171 AMK262171 AWG262171 BGC262171 BPY262171 BZU262171 CJQ262171 CTM262171 DDI262171 DNE262171 DXA262171 EGW262171 EQS262171 FAO262171 FKK262171 FUG262171 GEC262171 GNY262171 GXU262171 HHQ262171 HRM262171 IBI262171 ILE262171 IVA262171 JEW262171 JOS262171 JYO262171 KIK262171 KSG262171 LCC262171 LLY262171 LVU262171 MFQ262171 MPM262171 MZI262171 NJE262171 NTA262171 OCW262171 OMS262171 OWO262171 PGK262171 PQG262171 QAC262171 QJY262171 QTU262171 RDQ262171 RNM262171 RXI262171 SHE262171 SRA262171 TAW262171 TKS262171 TUO262171 UEK262171 UOG262171 UYC262171 VHY262171 VRU262171 WBQ262171 WLM262171 WVI262171 A327707 IW327707 SS327707 ACO327707 AMK327707 AWG327707 BGC327707 BPY327707 BZU327707 CJQ327707 CTM327707 DDI327707 DNE327707 DXA327707 EGW327707 EQS327707 FAO327707 FKK327707 FUG327707 GEC327707 GNY327707 GXU327707 HHQ327707 HRM327707 IBI327707 ILE327707 IVA327707 JEW327707 JOS327707 JYO327707 KIK327707 KSG327707 LCC327707 LLY327707 LVU327707 MFQ327707 MPM327707 MZI327707 NJE327707 NTA327707 OCW327707 OMS327707 OWO327707 PGK327707 PQG327707 QAC327707 QJY327707 QTU327707 RDQ327707 RNM327707 RXI327707 SHE327707 SRA327707 TAW327707 TKS327707 TUO327707 UEK327707 UOG327707 UYC327707 VHY327707 VRU327707 WBQ327707 WLM327707 WVI327707 A393243 IW393243 SS393243 ACO393243 AMK393243 AWG393243 BGC393243 BPY393243 BZU393243 CJQ393243 CTM393243 DDI393243 DNE393243 DXA393243 EGW393243 EQS393243 FAO393243 FKK393243 FUG393243 GEC393243 GNY393243 GXU393243 HHQ393243 HRM393243 IBI393243 ILE393243 IVA393243 JEW393243 JOS393243 JYO393243 KIK393243 KSG393243 LCC393243 LLY393243 LVU393243 MFQ393243 MPM393243 MZI393243 NJE393243 NTA393243 OCW393243 OMS393243 OWO393243 PGK393243 PQG393243 QAC393243 QJY393243 QTU393243 RDQ393243 RNM393243 RXI393243 SHE393243 SRA393243 TAW393243 TKS393243 TUO393243 UEK393243 UOG393243 UYC393243 VHY393243 VRU393243 WBQ393243 WLM393243 WVI393243 A458779 IW458779 SS458779 ACO458779 AMK458779 AWG458779 BGC458779 BPY458779 BZU458779 CJQ458779 CTM458779 DDI458779 DNE458779 DXA458779 EGW458779 EQS458779 FAO458779 FKK458779 FUG458779 GEC458779 GNY458779 GXU458779 HHQ458779 HRM458779 IBI458779 ILE458779 IVA458779 JEW458779 JOS458779 JYO458779 KIK458779 KSG458779 LCC458779 LLY458779 LVU458779 MFQ458779 MPM458779 MZI458779 NJE458779 NTA458779 OCW458779 OMS458779 OWO458779 PGK458779 PQG458779 QAC458779 QJY458779 QTU458779 RDQ458779 RNM458779 RXI458779 SHE458779 SRA458779 TAW458779 TKS458779 TUO458779 UEK458779 UOG458779 UYC458779 VHY458779 VRU458779 WBQ458779 WLM458779 WVI458779 A524315 IW524315 SS524315 ACO524315 AMK524315 AWG524315 BGC524315 BPY524315 BZU524315 CJQ524315 CTM524315 DDI524315 DNE524315 DXA524315 EGW524315 EQS524315 FAO524315 FKK524315 FUG524315 GEC524315 GNY524315 GXU524315 HHQ524315 HRM524315 IBI524315 ILE524315 IVA524315 JEW524315 JOS524315 JYO524315 KIK524315 KSG524315 LCC524315 LLY524315 LVU524315 MFQ524315 MPM524315 MZI524315 NJE524315 NTA524315 OCW524315 OMS524315 OWO524315 PGK524315 PQG524315 QAC524315 QJY524315 QTU524315 RDQ524315 RNM524315 RXI524315 SHE524315 SRA524315 TAW524315 TKS524315 TUO524315 UEK524315 UOG524315 UYC524315 VHY524315 VRU524315 WBQ524315 WLM524315 WVI524315 A589851 IW589851 SS589851 ACO589851 AMK589851 AWG589851 BGC589851 BPY589851 BZU589851 CJQ589851 CTM589851 DDI589851 DNE589851 DXA589851 EGW589851 EQS589851 FAO589851 FKK589851 FUG589851 GEC589851 GNY589851 GXU589851 HHQ589851 HRM589851 IBI589851 ILE589851 IVA589851 JEW589851 JOS589851 JYO589851 KIK589851 KSG589851 LCC589851 LLY589851 LVU589851 MFQ589851 MPM589851 MZI589851 NJE589851 NTA589851 OCW589851 OMS589851 OWO589851 PGK589851 PQG589851 QAC589851 QJY589851 QTU589851 RDQ589851 RNM589851 RXI589851 SHE589851 SRA589851 TAW589851 TKS589851 TUO589851 UEK589851 UOG589851 UYC589851 VHY589851 VRU589851 WBQ589851 WLM589851 WVI589851 A655387 IW655387 SS655387 ACO655387 AMK655387 AWG655387 BGC655387 BPY655387 BZU655387 CJQ655387 CTM655387 DDI655387 DNE655387 DXA655387 EGW655387 EQS655387 FAO655387 FKK655387 FUG655387 GEC655387 GNY655387 GXU655387 HHQ655387 HRM655387 IBI655387 ILE655387 IVA655387 JEW655387 JOS655387 JYO655387 KIK655387 KSG655387 LCC655387 LLY655387 LVU655387 MFQ655387 MPM655387 MZI655387 NJE655387 NTA655387 OCW655387 OMS655387 OWO655387 PGK655387 PQG655387 QAC655387 QJY655387 QTU655387 RDQ655387 RNM655387 RXI655387 SHE655387 SRA655387 TAW655387 TKS655387 TUO655387 UEK655387 UOG655387 UYC655387 VHY655387 VRU655387 WBQ655387 WLM655387 WVI655387 A720923 IW720923 SS720923 ACO720923 AMK720923 AWG720923 BGC720923 BPY720923 BZU720923 CJQ720923 CTM720923 DDI720923 DNE720923 DXA720923 EGW720923 EQS720923 FAO720923 FKK720923 FUG720923 GEC720923 GNY720923 GXU720923 HHQ720923 HRM720923 IBI720923 ILE720923 IVA720923 JEW720923 JOS720923 JYO720923 KIK720923 KSG720923 LCC720923 LLY720923 LVU720923 MFQ720923 MPM720923 MZI720923 NJE720923 NTA720923 OCW720923 OMS720923 OWO720923 PGK720923 PQG720923 QAC720923 QJY720923 QTU720923 RDQ720923 RNM720923 RXI720923 SHE720923 SRA720923 TAW720923 TKS720923 TUO720923 UEK720923 UOG720923 UYC720923 VHY720923 VRU720923 WBQ720923 WLM720923 WVI720923 A786459 IW786459 SS786459 ACO786459 AMK786459 AWG786459 BGC786459 BPY786459 BZU786459 CJQ786459 CTM786459 DDI786459 DNE786459 DXA786459 EGW786459 EQS786459 FAO786459 FKK786459 FUG786459 GEC786459 GNY786459 GXU786459 HHQ786459 HRM786459 IBI786459 ILE786459 IVA786459 JEW786459 JOS786459 JYO786459 KIK786459 KSG786459 LCC786459 LLY786459 LVU786459 MFQ786459 MPM786459 MZI786459 NJE786459 NTA786459 OCW786459 OMS786459 OWO786459 PGK786459 PQG786459 QAC786459 QJY786459 QTU786459 RDQ786459 RNM786459 RXI786459 SHE786459 SRA786459 TAW786459 TKS786459 TUO786459 UEK786459 UOG786459 UYC786459 VHY786459 VRU786459 WBQ786459 WLM786459 WVI786459 A851995 IW851995 SS851995 ACO851995 AMK851995 AWG851995 BGC851995 BPY851995 BZU851995 CJQ851995 CTM851995 DDI851995 DNE851995 DXA851995 EGW851995 EQS851995 FAO851995 FKK851995 FUG851995 GEC851995 GNY851995 GXU851995 HHQ851995 HRM851995 IBI851995 ILE851995 IVA851995 JEW851995 JOS851995 JYO851995 KIK851995 KSG851995 LCC851995 LLY851995 LVU851995 MFQ851995 MPM851995 MZI851995 NJE851995 NTA851995 OCW851995 OMS851995 OWO851995 PGK851995 PQG851995 QAC851995 QJY851995 QTU851995 RDQ851995 RNM851995 RXI851995 SHE851995 SRA851995 TAW851995 TKS851995 TUO851995 UEK851995 UOG851995 UYC851995 VHY851995 VRU851995 WBQ851995 WLM851995 WVI851995 A917531 IW917531 SS917531 ACO917531 AMK917531 AWG917531 BGC917531 BPY917531 BZU917531 CJQ917531 CTM917531 DDI917531 DNE917531 DXA917531 EGW917531 EQS917531 FAO917531 FKK917531 FUG917531 GEC917531 GNY917531 GXU917531 HHQ917531 HRM917531 IBI917531 ILE917531 IVA917531 JEW917531 JOS917531 JYO917531 KIK917531 KSG917531 LCC917531 LLY917531 LVU917531 MFQ917531 MPM917531 MZI917531 NJE917531 NTA917531 OCW917531 OMS917531 OWO917531 PGK917531 PQG917531 QAC917531 QJY917531 QTU917531 RDQ917531 RNM917531 RXI917531 SHE917531 SRA917531 TAW917531 TKS917531 TUO917531 UEK917531 UOG917531 UYC917531 VHY917531 VRU917531 WBQ917531 WLM917531 WVI917531 A983067 IW983067 SS983067 ACO983067 AMK983067 AWG983067 BGC983067 BPY983067 BZU983067 CJQ983067 CTM983067 DDI983067 DNE983067 DXA983067 EGW983067 EQS983067 FAO983067 FKK983067 FUG983067 GEC983067 GNY983067 GXU983067 HHQ983067 HRM983067 IBI983067 ILE983067 IVA983067 JEW983067 JOS983067 JYO983067 KIK983067 KSG983067 LCC983067 LLY983067 LVU983067 MFQ983067 MPM983067 MZI983067 NJE983067 NTA983067 OCW983067 OMS983067 OWO983067 PGK983067 PQG983067 QAC983067 QJY983067 QTU983067 RDQ983067 RNM983067 RXI983067 SHE983067 SRA983067 TAW983067 TKS983067 TUO983067 UEK983067 UOG983067 UYC983067 VHY983067 VRU983067 WBQ983067 WLM983067" xr:uid="{00000000-0002-0000-0700-000000000000}">
      <formula1>"0,4,5"</formula1>
    </dataValidation>
    <dataValidation type="list" allowBlank="1" showInputMessage="1" showErrorMessage="1" promptTitle="POINTS SELECTION" prompt="Number of points requested under category &quot;PREVIOUSLY UNSERVED AREAS&quot;." sqref="A27" xr:uid="{00000000-0002-0000-0700-000001000000}">
      <formula1>"0,5,10"</formula1>
    </dataValidation>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Title="Qualifying County" prompt="Qualifying county included in service area" xr:uid="{00000000-0002-0000-0700-000002000000}">
          <x14:formula1>
            <xm:f>'HIDE VLOOKUP TABLES'!$C$2:$C$193</xm:f>
          </x14:formula1>
          <xm:sqref>D8:F19 J8:K19</xm:sqref>
        </x14:dataValidation>
        <x14:dataValidation type="list" allowBlank="1" showInputMessage="1" showErrorMessage="1" promptTitle="Qualifying County" prompt="Qualifying county included in service area" xr:uid="{00000000-0002-0000-0700-000003000000}">
          <x14:formula1>
            <xm:f>'HIDE VLOOKUP TABLES'!$G$2:$G$208</xm:f>
          </x14:formula1>
          <xm:sqref>I8:I19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499984740745262"/>
  </sheetPr>
  <dimension ref="A1:J33"/>
  <sheetViews>
    <sheetView showGridLines="0" tabSelected="1" view="pageLayout" zoomScaleNormal="100" workbookViewId="0">
      <selection activeCell="G6" sqref="G6:G7"/>
    </sheetView>
  </sheetViews>
  <sheetFormatPr defaultColWidth="0" defaultRowHeight="0" customHeight="1" zeroHeight="1" x14ac:dyDescent="0.3"/>
  <cols>
    <col min="1" max="6" width="9.109375" style="13" customWidth="1"/>
    <col min="7" max="7" width="24.6640625" style="13" customWidth="1"/>
    <col min="8" max="8" width="6.5546875" style="13" customWidth="1"/>
    <col min="9" max="9" width="0" style="13" hidden="1" customWidth="1"/>
    <col min="10" max="10" width="6.5546875" style="13" customWidth="1"/>
    <col min="11" max="16384" width="6.5546875" style="13" hidden="1"/>
  </cols>
  <sheetData>
    <row r="1" spans="1:10" ht="14.4" x14ac:dyDescent="0.3">
      <c r="A1" s="45" t="s">
        <v>60</v>
      </c>
    </row>
    <row r="2" spans="1:10" ht="15.6" x14ac:dyDescent="0.3">
      <c r="A2" s="296" t="s">
        <v>430</v>
      </c>
      <c r="B2" s="297"/>
      <c r="C2" s="297"/>
      <c r="D2" s="297"/>
      <c r="E2" s="297"/>
      <c r="F2" s="297"/>
      <c r="G2" s="297"/>
      <c r="H2" s="298"/>
      <c r="J2" s="33"/>
    </row>
    <row r="3" spans="1:10" ht="37.5" customHeight="1" x14ac:dyDescent="0.3">
      <c r="A3" s="299" t="s">
        <v>40</v>
      </c>
      <c r="B3" s="299"/>
      <c r="C3" s="299"/>
      <c r="D3" s="299"/>
      <c r="E3" s="299"/>
      <c r="F3" s="299"/>
      <c r="G3" s="299"/>
      <c r="H3" s="300"/>
      <c r="I3" s="34"/>
      <c r="J3" s="33"/>
    </row>
    <row r="4" spans="1:10" ht="21.75" customHeight="1" x14ac:dyDescent="0.3">
      <c r="A4" s="299" t="s">
        <v>39</v>
      </c>
      <c r="B4" s="299"/>
      <c r="C4" s="299"/>
      <c r="D4" s="299"/>
      <c r="E4" s="299"/>
      <c r="F4" s="299"/>
      <c r="G4" s="299"/>
      <c r="H4" s="299"/>
      <c r="I4" s="34"/>
    </row>
    <row r="5" spans="1:10" ht="28.8" x14ac:dyDescent="0.3">
      <c r="A5" s="32" t="s">
        <v>38</v>
      </c>
      <c r="B5" s="301" t="s">
        <v>37</v>
      </c>
      <c r="C5" s="302"/>
      <c r="D5" s="302"/>
      <c r="E5" s="302"/>
      <c r="F5" s="303"/>
      <c r="G5" s="32" t="s">
        <v>36</v>
      </c>
      <c r="H5" s="32" t="s">
        <v>35</v>
      </c>
    </row>
    <row r="6" spans="1:10" ht="14.4" x14ac:dyDescent="0.3">
      <c r="A6" s="307">
        <v>1</v>
      </c>
      <c r="B6" s="304" t="s">
        <v>50</v>
      </c>
      <c r="C6" s="305"/>
      <c r="D6" s="305"/>
      <c r="E6" s="305"/>
      <c r="F6" s="306"/>
      <c r="G6" s="312"/>
      <c r="H6" s="32">
        <f>'2-1 Homeless Participation'!A12</f>
        <v>0</v>
      </c>
    </row>
    <row r="7" spans="1:10" ht="22.5" customHeight="1" x14ac:dyDescent="0.3">
      <c r="A7" s="308"/>
      <c r="B7" s="309" t="s">
        <v>51</v>
      </c>
      <c r="C7" s="310"/>
      <c r="D7" s="310"/>
      <c r="E7" s="310"/>
      <c r="F7" s="311"/>
      <c r="G7" s="313"/>
      <c r="H7" s="32">
        <f>'2-1 Homeless Participation'!A18</f>
        <v>0</v>
      </c>
      <c r="I7" s="25" t="s">
        <v>34</v>
      </c>
    </row>
    <row r="8" spans="1:10" ht="17.25" customHeight="1" x14ac:dyDescent="0.3">
      <c r="A8" s="29">
        <v>2</v>
      </c>
      <c r="B8" s="314" t="s">
        <v>52</v>
      </c>
      <c r="C8" s="305"/>
      <c r="D8" s="305"/>
      <c r="E8" s="305"/>
      <c r="F8" s="306"/>
      <c r="G8" s="111"/>
      <c r="H8" s="32">
        <f>'2-2 Org Experience'!A23</f>
        <v>0</v>
      </c>
      <c r="I8" s="25" t="s">
        <v>33</v>
      </c>
    </row>
    <row r="9" spans="1:10" ht="17.25" customHeight="1" x14ac:dyDescent="0.3">
      <c r="A9" s="28"/>
      <c r="B9" s="314" t="s">
        <v>32</v>
      </c>
      <c r="C9" s="305"/>
      <c r="D9" s="305"/>
      <c r="E9" s="305"/>
      <c r="F9" s="306"/>
      <c r="G9" s="111"/>
      <c r="H9" s="31"/>
      <c r="I9" s="25" t="s">
        <v>31</v>
      </c>
    </row>
    <row r="10" spans="1:10" ht="18" customHeight="1" x14ac:dyDescent="0.3">
      <c r="A10" s="28">
        <v>3</v>
      </c>
      <c r="B10" s="304" t="s">
        <v>53</v>
      </c>
      <c r="C10" s="305"/>
      <c r="D10" s="305"/>
      <c r="E10" s="305"/>
      <c r="F10" s="306"/>
      <c r="G10" s="111"/>
      <c r="H10" s="32">
        <f>'2-3 Prior Expenditures'!A17</f>
        <v>0</v>
      </c>
    </row>
    <row r="11" spans="1:10" ht="16.5" customHeight="1" x14ac:dyDescent="0.3">
      <c r="A11" s="29">
        <v>4</v>
      </c>
      <c r="B11" s="304" t="s">
        <v>54</v>
      </c>
      <c r="C11" s="305"/>
      <c r="D11" s="305"/>
      <c r="E11" s="305"/>
      <c r="F11" s="306"/>
      <c r="G11" s="111"/>
      <c r="H11" s="32">
        <f>'2-4 Previous ESG Outcome'!A32</f>
        <v>0</v>
      </c>
    </row>
    <row r="12" spans="1:10" ht="17.25" customHeight="1" x14ac:dyDescent="0.3">
      <c r="A12" s="29">
        <v>5</v>
      </c>
      <c r="B12" s="314" t="s">
        <v>56</v>
      </c>
      <c r="C12" s="305"/>
      <c r="D12" s="305"/>
      <c r="E12" s="305"/>
      <c r="F12" s="306"/>
      <c r="G12" s="111"/>
      <c r="H12" s="112">
        <f>'2-5 Monitoring Results'!A16</f>
        <v>0</v>
      </c>
    </row>
    <row r="13" spans="1:10" ht="18" customHeight="1" x14ac:dyDescent="0.3">
      <c r="A13" s="27">
        <v>6</v>
      </c>
      <c r="B13" s="304" t="s">
        <v>57</v>
      </c>
      <c r="C13" s="314"/>
      <c r="D13" s="314"/>
      <c r="E13" s="314"/>
      <c r="F13" s="318"/>
      <c r="G13" s="111"/>
      <c r="H13" s="32">
        <f>'2-6 Priority Communities'!A23</f>
        <v>0</v>
      </c>
    </row>
    <row r="14" spans="1:10" ht="18" customHeight="1" x14ac:dyDescent="0.3">
      <c r="A14" s="29">
        <v>7</v>
      </c>
      <c r="B14" s="314" t="s">
        <v>58</v>
      </c>
      <c r="C14" s="305"/>
      <c r="D14" s="305"/>
      <c r="E14" s="305"/>
      <c r="F14" s="306"/>
      <c r="G14" s="111"/>
      <c r="H14" s="32">
        <f>'2-7 Unserved Areas'!A27</f>
        <v>0</v>
      </c>
    </row>
    <row r="15" spans="1:10" ht="15" customHeight="1" x14ac:dyDescent="0.3">
      <c r="A15" s="315" t="s">
        <v>59</v>
      </c>
      <c r="B15" s="316"/>
      <c r="C15" s="316"/>
      <c r="D15" s="316"/>
      <c r="E15" s="316"/>
      <c r="F15" s="316"/>
      <c r="G15" s="317"/>
      <c r="H15" s="30">
        <f>SUM(H6:H14)</f>
        <v>0</v>
      </c>
    </row>
    <row r="16" spans="1:10" ht="14.4" x14ac:dyDescent="0.3"/>
    <row r="17" ht="14.4" x14ac:dyDescent="0.3"/>
    <row r="18" ht="14.4" x14ac:dyDescent="0.3"/>
    <row r="19" ht="14.4" x14ac:dyDescent="0.3"/>
    <row r="20" ht="14.4" x14ac:dyDescent="0.3"/>
    <row r="21" ht="14.4" x14ac:dyDescent="0.3"/>
    <row r="22" ht="14.4" hidden="1" x14ac:dyDescent="0.3"/>
    <row r="23" ht="14.4" hidden="1" x14ac:dyDescent="0.3"/>
    <row r="24" ht="14.4" hidden="1" x14ac:dyDescent="0.3"/>
    <row r="25" ht="14.4" hidden="1" x14ac:dyDescent="0.3"/>
    <row r="26" ht="14.4" x14ac:dyDescent="0.3"/>
    <row r="27" ht="14.4" x14ac:dyDescent="0.3"/>
    <row r="28" ht="14.4" x14ac:dyDescent="0.3"/>
    <row r="29" ht="14.4" x14ac:dyDescent="0.3"/>
    <row r="30" ht="14.4" x14ac:dyDescent="0.3"/>
    <row r="31" ht="14.4" x14ac:dyDescent="0.3"/>
    <row r="32" ht="15" hidden="1" customHeight="1" x14ac:dyDescent="0.3"/>
    <row r="33" ht="15" hidden="1" customHeight="1" x14ac:dyDescent="0.3"/>
  </sheetData>
  <sheetProtection algorithmName="SHA-512" hashValue="UJOTYuVWf8oDLerFGBIuobrgAtSwWrYZ7ITkDcOry580RyryhWkQNDOsVa2kDWgdRDaDBzuMVnMGjQYgDAPIGg==" saltValue="CK6NtK14iChZWHTjTECyvA==" spinCount="100000" sheet="1" objects="1" scenarios="1"/>
  <mergeCells count="16">
    <mergeCell ref="B8:F8"/>
    <mergeCell ref="A15:G15"/>
    <mergeCell ref="B13:F13"/>
    <mergeCell ref="B14:F14"/>
    <mergeCell ref="B9:F9"/>
    <mergeCell ref="B10:F10"/>
    <mergeCell ref="B11:F11"/>
    <mergeCell ref="B12:F12"/>
    <mergeCell ref="A2:H2"/>
    <mergeCell ref="A3:H3"/>
    <mergeCell ref="A4:H4"/>
    <mergeCell ref="B5:F5"/>
    <mergeCell ref="B6:F6"/>
    <mergeCell ref="A6:A7"/>
    <mergeCell ref="B7:F7"/>
    <mergeCell ref="G6:G7"/>
  </mergeCells>
  <dataValidations count="8">
    <dataValidation type="list" allowBlank="1" showInputMessage="1" showErrorMessage="1" prompt="Previously Unserved Areas Complete" sqref="G14" xr:uid="{00000000-0002-0000-0800-000000000000}">
      <formula1>$I$7:$I$9</formula1>
    </dataValidation>
    <dataValidation type="list" allowBlank="1" showInputMessage="1" showErrorMessage="1" prompt="Priority for Certain Communities Complete" sqref="G13" xr:uid="{00000000-0002-0000-0800-000001000000}">
      <formula1>$I$7:$I$9</formula1>
    </dataValidation>
    <dataValidation type="list" allowBlank="1" showInputMessage="1" showErrorMessage="1" prompt="Monitoring Reports Complete" sqref="G12" xr:uid="{00000000-0002-0000-0800-000002000000}">
      <formula1>$I$7:$I$9</formula1>
    </dataValidation>
    <dataValidation type="list" allowBlank="1" showInputMessage="1" showErrorMessage="1" prompt="Previous ESG Reporting and Outcomes Complete" sqref="G11" xr:uid="{00000000-0002-0000-0800-000003000000}">
      <formula1>$I$7:$I$9</formula1>
    </dataValidation>
    <dataValidation type="list" allowBlank="1" showInputMessage="1" showErrorMessage="1" prompt="Previous Expenditure Complete" sqref="G10" xr:uid="{00000000-0002-0000-0800-000004000000}">
      <formula1>$I$7:$I$9</formula1>
    </dataValidation>
    <dataValidation type="list" allowBlank="1" showInputMessage="1" showErrorMessage="1" prompt="Support Documentation Complete" sqref="G9" xr:uid="{00000000-0002-0000-0800-000005000000}">
      <formula1>$I$7:$I$9</formula1>
    </dataValidation>
    <dataValidation type="list" allowBlank="1" showInputMessage="1" showErrorMessage="1" prompt="Organizational or Management Experience Complete" sqref="G8" xr:uid="{00000000-0002-0000-0800-000006000000}">
      <formula1>$I$7:$I$9</formula1>
    </dataValidation>
    <dataValidation type="list" allowBlank="1" showInputMessage="1" showErrorMessage="1" prompt="Homeless Participation Complete" sqref="G6:G7" xr:uid="{00000000-0002-0000-0800-000007000000}">
      <formula1>$I$7:$I$9</formula1>
    </dataValidation>
  </dataValidations>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HIDE VLOOKUP TABLES</vt:lpstr>
      <vt:lpstr>2-1 Homeless Participation</vt:lpstr>
      <vt:lpstr>2-2 Org Experience</vt:lpstr>
      <vt:lpstr>2-3 Prior Expenditures</vt:lpstr>
      <vt:lpstr>2-4 Previous ESG Outcome</vt:lpstr>
      <vt:lpstr>2-5 Monitoring Results</vt:lpstr>
      <vt:lpstr>2-6 Priority Communities</vt:lpstr>
      <vt:lpstr>2-7 Unserved Areas</vt:lpstr>
      <vt:lpstr>2-8 Checklist and Score</vt:lpstr>
      <vt:lpstr>ScoringData</vt:lpstr>
      <vt:lpstr>OrgEXpData</vt:lpstr>
      <vt:lpstr>Countiesserved</vt:lpstr>
      <vt:lpstr>'2-1 Homeless Participation'!Print_Area</vt:lpstr>
      <vt:lpstr>'2-2 Org Experience'!Print_Area</vt:lpstr>
      <vt:lpstr>'2-5 Monitoring Results'!Print_Area</vt:lpstr>
      <vt:lpstr>'2-6 Priority Communities'!Print_Area</vt:lpstr>
      <vt:lpstr>'2-7 Unserved Areas'!Print_Area</vt:lpstr>
      <vt:lpstr>'2-8 Checklist and Score'!Print_Area</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aversyp</dc:creator>
  <cp:lastModifiedBy>Lauren Helms</cp:lastModifiedBy>
  <cp:lastPrinted>2019-04-15T14:10:33Z</cp:lastPrinted>
  <dcterms:created xsi:type="dcterms:W3CDTF">2019-01-13T18:01:55Z</dcterms:created>
  <dcterms:modified xsi:type="dcterms:W3CDTF">2019-06-09T20:28:03Z</dcterms:modified>
</cp:coreProperties>
</file>